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opark gravity" sheetId="1" r:id="rId4"/>
    <sheet state="visible" name="geopark gravity regression" sheetId="2" r:id="rId5"/>
    <sheet state="visible" name="raw_data" sheetId="3" r:id="rId6"/>
  </sheets>
  <definedNames/>
  <calcPr/>
  <extLst>
    <ext uri="GoogleSheetsCustomDataVersion2">
      <go:sheetsCustomData xmlns:go="http://customooxmlschemas.google.com/" r:id="rId7" roundtripDataChecksum="EcgVqSTtws/eRTnWE8nOjHlUAv0FBZWWETrQvtwP2QQ="/>
    </ext>
  </extLst>
</workbook>
</file>

<file path=xl/sharedStrings.xml><?xml version="1.0" encoding="utf-8"?>
<sst xmlns="http://schemas.openxmlformats.org/spreadsheetml/2006/main" count="96" uniqueCount="64">
  <si>
    <t>variables</t>
  </si>
  <si>
    <t xml:space="preserve">G = </t>
  </si>
  <si>
    <t>m^3/kg*s^2</t>
  </si>
  <si>
    <t>ρ =</t>
  </si>
  <si>
    <t>kg/m^3</t>
  </si>
  <si>
    <t>local_trend_SLOPE =</t>
  </si>
  <si>
    <t>mGal/m</t>
  </si>
  <si>
    <t>local_trend_INTERCEPT =</t>
  </si>
  <si>
    <t>mGal</t>
  </si>
  <si>
    <t>raw data</t>
  </si>
  <si>
    <t>calculate the corrections</t>
  </si>
  <si>
    <t>apply the corrections &amp; remove local trend</t>
  </si>
  <si>
    <t>Point along profile (m)</t>
  </si>
  <si>
    <t>Lattitude [𝜆], degrees</t>
  </si>
  <si>
    <t>Longitude</t>
  </si>
  <si>
    <t>Elevation relative to base (m)</t>
  </si>
  <si>
    <t>gravity (mGal)</t>
  </si>
  <si>
    <t>SD (mGal)</t>
  </si>
  <si>
    <t>Drift (mGal)</t>
  </si>
  <si>
    <t>drift corrected gravity (mGal)</t>
  </si>
  <si>
    <t>Latitude Correction (mGal)</t>
  </si>
  <si>
    <t>Free Air Correction (mGal)</t>
  </si>
  <si>
    <t>Bouguer Correction (mGal)</t>
  </si>
  <si>
    <t>Bouguer Anomaly (mGal)</t>
  </si>
  <si>
    <t>Normalized Bouguer Anomaly (mGal)</t>
  </si>
  <si>
    <t>Local Trend Coefficient (mGal)</t>
  </si>
  <si>
    <t>Bouguer - Local Trend (mGal)</t>
  </si>
  <si>
    <t>Yellow indicates base station</t>
  </si>
  <si>
    <t>Point along profile</t>
  </si>
  <si>
    <t xml:space="preserve">ρ = </t>
  </si>
  <si>
    <t>Elevation rel to base (m)</t>
  </si>
  <si>
    <t>Lattitude Correciton (mGal)</t>
  </si>
  <si>
    <t>READ ME: This sheet is not required for completing the activity. In the event that students are interested in viewing or working with the raw data, it is located here.</t>
  </si>
  <si>
    <t>UTM Zone 17N</t>
  </si>
  <si>
    <t>tag</t>
  </si>
  <si>
    <t>Northing</t>
  </si>
  <si>
    <t>Easting</t>
  </si>
  <si>
    <t>Lat</t>
  </si>
  <si>
    <t>Long</t>
  </si>
  <si>
    <t>Time (EST)</t>
  </si>
  <si>
    <t>Time since beg. (min)</t>
  </si>
  <si>
    <t>base100e</t>
  </si>
  <si>
    <t>base100f</t>
  </si>
  <si>
    <t>base100g</t>
  </si>
  <si>
    <t>base100h</t>
  </si>
  <si>
    <t>base100i</t>
  </si>
  <si>
    <t>base100j</t>
  </si>
  <si>
    <t>base100k</t>
  </si>
  <si>
    <t>base100L</t>
  </si>
  <si>
    <t>base100m</t>
  </si>
  <si>
    <t>base100n</t>
  </si>
  <si>
    <t>base100o</t>
  </si>
  <si>
    <t>base100p</t>
  </si>
  <si>
    <t>base100q</t>
  </si>
  <si>
    <t>base100r</t>
  </si>
  <si>
    <t>base100s</t>
  </si>
  <si>
    <t>base100t</t>
  </si>
  <si>
    <t>base100u</t>
  </si>
  <si>
    <t>base100v</t>
  </si>
  <si>
    <t>base100w</t>
  </si>
  <si>
    <t>base100x</t>
  </si>
  <si>
    <t>base100y</t>
  </si>
  <si>
    <t>base100z</t>
  </si>
  <si>
    <t>base100aa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</si>
</sst>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000000000000"/>
    <numFmt numFmtId="165" formatCode="0.0000000"/>
    <numFmt numFmtId="166" formatCode="m/d/yyyy\ h:mm:ss"/>
    <numFmt numFmtId="167" formatCode="0.000"/>
  </numFmts>
  <fonts count="10">
    <font>
      <sz val="11.0"/>
      <color theme="1"/>
      <name val="Calibri"/>
      <scheme val="minor"/>
    </font>
    <font>
      <i/>
      <sz val="11.0"/>
      <color theme="1"/>
      <name val="Calibri"/>
    </font>
    <font/>
    <font>
      <sz val="11.0"/>
      <color theme="1"/>
      <name val="Calibri"/>
    </font>
    <font>
      <sz val="10.0"/>
      <color theme="1"/>
      <name val="Arial"/>
    </font>
    <font>
      <color theme="1"/>
      <name val="Calibri"/>
      <scheme val="minor"/>
    </font>
    <font>
      <b/>
      <sz val="11.0"/>
      <color theme="1"/>
      <name val="Calibri"/>
    </font>
    <font>
      <sz val="10.0"/>
      <color rgb="FFFF0000"/>
      <name val="Arial"/>
    </font>
    <font>
      <b/>
      <sz val="10.0"/>
      <color theme="1"/>
      <name val="Arial"/>
    </font>
    <font>
      <sz val="12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164" xfId="0" applyFont="1" applyNumberFormat="1"/>
    <xf borderId="4" fillId="0" fontId="4" numFmtId="0" xfId="0" applyBorder="1" applyFont="1"/>
    <xf borderId="0" fillId="0" fontId="3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5" numFmtId="0" xfId="0" applyFont="1"/>
    <xf borderId="1" fillId="3" fontId="1" numFmtId="0" xfId="0" applyAlignment="1" applyBorder="1" applyFill="1" applyFont="1">
      <alignment horizontal="center"/>
    </xf>
    <xf borderId="1" fillId="4" fontId="1" numFmtId="0" xfId="0" applyAlignment="1" applyBorder="1" applyFill="1" applyFont="1">
      <alignment horizontal="center"/>
    </xf>
    <xf borderId="1" fillId="5" fontId="1" numFmtId="0" xfId="0" applyAlignment="1" applyBorder="1" applyFill="1" applyFont="1">
      <alignment horizontal="center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readingOrder="0"/>
    </xf>
    <xf borderId="5" fillId="6" fontId="6" numFmtId="0" xfId="0" applyAlignment="1" applyBorder="1" applyFill="1" applyFont="1">
      <alignment horizontal="center"/>
    </xf>
    <xf borderId="0" fillId="0" fontId="3" numFmtId="165" xfId="0" applyAlignment="1" applyFont="1" applyNumberFormat="1">
      <alignment horizontal="center"/>
    </xf>
    <xf borderId="0" fillId="0" fontId="3" numFmtId="2" xfId="0" applyAlignment="1" applyFont="1" applyNumberFormat="1">
      <alignment horizontal="center"/>
    </xf>
    <xf borderId="5" fillId="6" fontId="3" numFmtId="2" xfId="0" applyAlignment="1" applyBorder="1" applyFont="1" applyNumberFormat="1">
      <alignment horizontal="center"/>
    </xf>
    <xf borderId="5" fillId="6" fontId="3" numFmtId="0" xfId="0" applyAlignment="1" applyBorder="1" applyFont="1">
      <alignment horizontal="center"/>
    </xf>
    <xf borderId="5" fillId="7" fontId="3" numFmtId="0" xfId="0" applyAlignment="1" applyBorder="1" applyFill="1" applyFont="1">
      <alignment horizontal="center"/>
    </xf>
    <xf borderId="5" fillId="7" fontId="4" numFmtId="0" xfId="0" applyAlignment="1" applyBorder="1" applyFont="1">
      <alignment horizontal="center"/>
    </xf>
    <xf borderId="5" fillId="7" fontId="7" numFmtId="0" xfId="0" applyAlignment="1" applyBorder="1" applyFont="1">
      <alignment horizontal="center"/>
    </xf>
    <xf borderId="5" fillId="7" fontId="3" numFmtId="165" xfId="0" applyAlignment="1" applyBorder="1" applyFont="1" applyNumberFormat="1">
      <alignment horizontal="center"/>
    </xf>
    <xf borderId="5" fillId="7" fontId="4" numFmtId="2" xfId="0" applyAlignment="1" applyBorder="1" applyFont="1" applyNumberFormat="1">
      <alignment horizontal="center"/>
    </xf>
    <xf borderId="5" fillId="6" fontId="4" numFmtId="2" xfId="0" applyAlignment="1" applyBorder="1" applyFont="1" applyNumberFormat="1">
      <alignment horizontal="center"/>
    </xf>
    <xf borderId="5" fillId="7" fontId="3" numFmtId="0" xfId="0" applyBorder="1" applyFont="1"/>
    <xf borderId="5" fillId="8" fontId="6" numFmtId="0" xfId="0" applyAlignment="1" applyBorder="1" applyFill="1" applyFont="1">
      <alignment horizontal="center"/>
    </xf>
    <xf borderId="6" fillId="7" fontId="8" numFmtId="0" xfId="0" applyAlignment="1" applyBorder="1" applyFont="1">
      <alignment readingOrder="0" shrinkToFit="0" vertical="center" wrapText="1"/>
    </xf>
    <xf borderId="6" fillId="0" fontId="4" numFmtId="0" xfId="0" applyBorder="1" applyFont="1"/>
    <xf borderId="7" fillId="0" fontId="4" numFmtId="0" xfId="0" applyAlignment="1" applyBorder="1" applyFont="1">
      <alignment horizontal="center"/>
    </xf>
    <xf borderId="8" fillId="0" fontId="2" numFmtId="0" xfId="0" applyBorder="1" applyFont="1"/>
    <xf borderId="9" fillId="0" fontId="4" numFmtId="0" xfId="0" applyBorder="1" applyFont="1"/>
    <xf borderId="0" fillId="0" fontId="9" numFmtId="0" xfId="0" applyAlignment="1" applyFont="1">
      <alignment horizontal="right"/>
    </xf>
    <xf borderId="10" fillId="0" fontId="4" numFmtId="0" xfId="0" applyBorder="1" applyFont="1"/>
    <xf borderId="10" fillId="0" fontId="9" numFmtId="0" xfId="0" applyAlignment="1" applyBorder="1" applyFont="1">
      <alignment horizontal="right"/>
    </xf>
    <xf borderId="0" fillId="0" fontId="4" numFmtId="0" xfId="0" applyFont="1"/>
    <xf borderId="0" fillId="0" fontId="4" numFmtId="166" xfId="0" applyFont="1" applyNumberFormat="1"/>
    <xf borderId="0" fillId="0" fontId="4" numFmtId="167" xfId="0" applyFont="1" applyNumberFormat="1"/>
    <xf borderId="11" fillId="0" fontId="4" numFmtId="0" xfId="0" applyBorder="1" applyFont="1"/>
    <xf borderId="12" fillId="0" fontId="9" numFmtId="0" xfId="0" applyAlignment="1" applyBorder="1" applyFont="1">
      <alignment horizontal="right"/>
    </xf>
    <xf borderId="12" fillId="0" fontId="4" numFmtId="0" xfId="0" applyBorder="1" applyFont="1"/>
    <xf borderId="12" fillId="0" fontId="4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600">
                <a:solidFill>
                  <a:srgbClr val="757575"/>
                </a:solidFill>
                <a:latin typeface="+mn-lt"/>
              </a:defRPr>
            </a:pPr>
            <a:r>
              <a:rPr b="0" i="0" sz="1600">
                <a:solidFill>
                  <a:srgbClr val="757575"/>
                </a:solidFill>
                <a:latin typeface="+mn-lt"/>
              </a:rPr>
              <a:t>Local Trend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66182033"/>
        <c:axId val="494561692"/>
      </c:scatterChart>
      <c:valAx>
        <c:axId val="66618203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400">
                    <a:solidFill>
                      <a:srgbClr val="000000"/>
                    </a:solidFill>
                    <a:latin typeface="+mn-lt"/>
                  </a:rPr>
                  <a:t>distance, meter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</a:p>
        </c:txPr>
        <c:crossAx val="494561692"/>
      </c:valAx>
      <c:valAx>
        <c:axId val="49456169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66182033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90352256"/>
        <c:axId val="1210952646"/>
      </c:scatterChart>
      <c:valAx>
        <c:axId val="29035225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400">
                    <a:solidFill>
                      <a:srgbClr val="000000"/>
                    </a:solidFill>
                    <a:latin typeface="+mn-lt"/>
                  </a:rPr>
                  <a:t>distance, meters
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</a:p>
        </c:txPr>
        <c:crossAx val="1210952646"/>
      </c:valAx>
      <c:valAx>
        <c:axId val="121095264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90352256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600">
                <a:solidFill>
                  <a:srgbClr val="757575"/>
                </a:solidFill>
                <a:latin typeface="+mn-lt"/>
              </a:defRPr>
            </a:pPr>
            <a:r>
              <a:rPr b="0" i="0" sz="1600">
                <a:solidFill>
                  <a:srgbClr val="757575"/>
                </a:solidFill>
                <a:latin typeface="+mn-lt"/>
              </a:rPr>
              <a:t>Local Trend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10810665"/>
        <c:axId val="8370874"/>
      </c:scatterChart>
      <c:valAx>
        <c:axId val="111081066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400">
                    <a:solidFill>
                      <a:srgbClr val="000000"/>
                    </a:solidFill>
                    <a:latin typeface="+mn-lt"/>
                  </a:rPr>
                  <a:t>distance, meter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</a:p>
        </c:txPr>
        <c:crossAx val="8370874"/>
      </c:valAx>
      <c:valAx>
        <c:axId val="837087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10810665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5.png"/><Relationship Id="rId4" Type="http://schemas.openxmlformats.org/officeDocument/2006/relationships/image" Target="../media/image4.png"/><Relationship Id="rId5" Type="http://schemas.openxmlformats.org/officeDocument/2006/relationships/image" Target="../media/image1.png"/><Relationship Id="rId6" Type="http://schemas.openxmlformats.org/officeDocument/2006/relationships/image" Target="../media/image3.png"/><Relationship Id="rId7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1447800</xdr:colOff>
      <xdr:row>34</xdr:row>
      <xdr:rowOff>28575</xdr:rowOff>
    </xdr:from>
    <xdr:ext cx="5953125" cy="4333875"/>
    <xdr:graphicFrame>
      <xdr:nvGraphicFramePr>
        <xdr:cNvPr id="61380915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1057275</xdr:colOff>
      <xdr:row>31</xdr:row>
      <xdr:rowOff>47625</xdr:rowOff>
    </xdr:from>
    <xdr:ext cx="6086475" cy="4991100"/>
    <xdr:graphicFrame>
      <xdr:nvGraphicFramePr>
        <xdr:cNvPr id="123737838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10</xdr:col>
      <xdr:colOff>133350</xdr:colOff>
      <xdr:row>3</xdr:row>
      <xdr:rowOff>95250</xdr:rowOff>
    </xdr:from>
    <xdr:ext cx="1504950" cy="371475"/>
    <xdr:grpSp>
      <xdr:nvGrpSpPr>
        <xdr:cNvPr id="2" name="Shape 2" title="Drawing"/>
        <xdr:cNvGrpSpPr/>
      </xdr:nvGrpSpPr>
      <xdr:grpSpPr>
        <a:xfrm>
          <a:off x="152400" y="3607774"/>
          <a:ext cx="6156709" cy="1449353"/>
          <a:chOff x="152400" y="3607774"/>
          <a:chExt cx="6156709" cy="1449353"/>
        </a:xfrm>
      </xdr:grpSpPr>
      <xdr:sp>
        <xdr:nvSpPr>
          <xdr:cNvPr id="3" name="Shape 3"/>
          <xdr:cNvSpPr txBox="1"/>
        </xdr:nvSpPr>
        <xdr:spPr>
          <a:xfrm>
            <a:off x="4382891" y="3607774"/>
            <a:ext cx="1926218" cy="344453"/>
          </a:xfrm>
          <a:prstGeom prst="rect">
            <a:avLst/>
          </a:prstGeom>
          <a:noFill/>
          <a:ln>
            <a:noFill/>
          </a:ln>
        </xdr:spPr>
        <xdr:txBody>
          <a:bodyPr anchorCtr="0" anchor="t" bIns="0" lIns="0" spcFirstLastPara="1" rIns="0" wrap="square" tIns="0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0" sz="1100"/>
          </a:p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100"/>
          </a:p>
        </xdr:txBody>
      </xdr:sp>
      <xdr:pic>
        <xdr:nvPicPr>
          <xdr:cNvPr id="4" name="Shape 4" title="Screenshot 2026-06-22 at 1.55.51 PM.png"/>
          <xdr:cNvPicPr preferRelativeResize="0"/>
        </xdr:nvPicPr>
        <xdr:blipFill>
          <a:blip r:embed="rId3">
            <a:alphaModFix/>
          </a:blip>
          <a:stretch>
            <a:fillRect/>
          </a:stretch>
        </xdr:blipFill>
        <xdr:spPr>
          <a:xfrm>
            <a:off x="152400" y="4104627"/>
            <a:ext cx="5943600" cy="9525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8</xdr:col>
      <xdr:colOff>238125</xdr:colOff>
      <xdr:row>4</xdr:row>
      <xdr:rowOff>0</xdr:rowOff>
    </xdr:from>
    <xdr:ext cx="1933575" cy="180975"/>
    <xdr:sp>
      <xdr:nvSpPr>
        <xdr:cNvPr id="5" name="Shape 5"/>
        <xdr:cNvSpPr txBox="1"/>
      </xdr:nvSpPr>
      <xdr:spPr>
        <a:xfrm>
          <a:off x="4382891" y="3693887"/>
          <a:ext cx="1926218" cy="172227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38100</xdr:colOff>
      <xdr:row>3</xdr:row>
      <xdr:rowOff>171450</xdr:rowOff>
    </xdr:from>
    <xdr:ext cx="1228725" cy="371475"/>
    <xdr:pic>
      <xdr:nvPicPr>
        <xdr:cNvPr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4</xdr:row>
      <xdr:rowOff>38100</xdr:rowOff>
    </xdr:from>
    <xdr:ext cx="1600200" cy="247650"/>
    <xdr:pic>
      <xdr:nvPicPr>
        <xdr:cNvPr id="0" name="image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133350</xdr:colOff>
      <xdr:row>4</xdr:row>
      <xdr:rowOff>9525</xdr:rowOff>
    </xdr:from>
    <xdr:ext cx="2200275" cy="247650"/>
    <xdr:pic>
      <xdr:nvPicPr>
        <xdr:cNvPr id="0" name="image3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66675</xdr:colOff>
      <xdr:row>4</xdr:row>
      <xdr:rowOff>9525</xdr:rowOff>
    </xdr:from>
    <xdr:ext cx="2400300" cy="247650"/>
    <xdr:pic>
      <xdr:nvPicPr>
        <xdr:cNvPr id="0" name="image2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1447800</xdr:colOff>
      <xdr:row>34</xdr:row>
      <xdr:rowOff>28575</xdr:rowOff>
    </xdr:from>
    <xdr:ext cx="5953125" cy="4333875"/>
    <xdr:graphicFrame>
      <xdr:nvGraphicFramePr>
        <xdr:cNvPr id="201021102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1543050</xdr:colOff>
      <xdr:row>4</xdr:row>
      <xdr:rowOff>0</xdr:rowOff>
    </xdr:from>
    <xdr:ext cx="1933575" cy="352425"/>
    <xdr:sp>
      <xdr:nvSpPr>
        <xdr:cNvPr id="6" name="Shape 6"/>
        <xdr:cNvSpPr txBox="1"/>
      </xdr:nvSpPr>
      <xdr:spPr>
        <a:xfrm>
          <a:off x="4382891" y="3607774"/>
          <a:ext cx="1926218" cy="344453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238125</xdr:colOff>
      <xdr:row>4</xdr:row>
      <xdr:rowOff>0</xdr:rowOff>
    </xdr:from>
    <xdr:ext cx="1933575" cy="180975"/>
    <xdr:sp>
      <xdr:nvSpPr>
        <xdr:cNvPr id="5" name="Shape 5"/>
        <xdr:cNvSpPr txBox="1"/>
      </xdr:nvSpPr>
      <xdr:spPr>
        <a:xfrm>
          <a:off x="4382891" y="3693887"/>
          <a:ext cx="1926218" cy="172227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11</xdr:col>
      <xdr:colOff>38100</xdr:colOff>
      <xdr:row>3</xdr:row>
      <xdr:rowOff>76200</xdr:rowOff>
    </xdr:from>
    <xdr:ext cx="1143000" cy="37147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24.14"/>
    <col customWidth="1" min="3" max="3" width="19.29"/>
    <col customWidth="1" min="4" max="4" width="28.0"/>
    <col customWidth="1" min="5" max="6" width="23.14"/>
    <col customWidth="1" min="7" max="7" width="39.71"/>
    <col customWidth="1" min="8" max="8" width="28.29"/>
    <col customWidth="1" min="9" max="9" width="7.14"/>
    <col customWidth="1" min="10" max="10" width="25.29"/>
    <col customWidth="1" min="11" max="11" width="25.86"/>
    <col customWidth="1" min="12" max="12" width="24.14"/>
    <col customWidth="1" min="13" max="13" width="8.0"/>
    <col customWidth="1" min="14" max="14" width="37.29"/>
    <col customWidth="1" min="15" max="15" width="38.14"/>
    <col customWidth="1" min="16" max="16" width="28.71"/>
    <col customWidth="1" min="17" max="17" width="27.29"/>
    <col customWidth="1" min="18" max="26" width="11.43"/>
  </cols>
  <sheetData>
    <row r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>
      <c r="A2" s="5" t="s">
        <v>1</v>
      </c>
      <c r="B2" s="6">
        <f>6.67408*10^-11</f>
        <v>0</v>
      </c>
      <c r="C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>
      <c r="A3" s="8" t="s">
        <v>3</v>
      </c>
      <c r="B3" s="8">
        <v>2670.0</v>
      </c>
      <c r="C3" s="9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>
      <c r="A4" s="5" t="s">
        <v>5</v>
      </c>
      <c r="B4" s="5" t="str">
        <f>SLOPE(G36:G56,F36:F56)</f>
        <v>#N/A</v>
      </c>
      <c r="C4" s="10" t="s">
        <v>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>
      <c r="A5" s="5" t="s">
        <v>7</v>
      </c>
      <c r="B5" s="5" t="str">
        <f>INTERCEPT(G36:G56,F36:F56)</f>
        <v>#N/A</v>
      </c>
      <c r="C5" s="10" t="s">
        <v>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>
      <c r="A6" s="5"/>
      <c r="B6" s="5"/>
      <c r="C6" s="5"/>
      <c r="E6" s="5"/>
      <c r="F6" s="5"/>
      <c r="G6" s="5"/>
      <c r="H6" s="5"/>
      <c r="I6" s="5"/>
      <c r="K6" s="5"/>
      <c r="L6" s="5"/>
      <c r="M6" s="5"/>
      <c r="N6" s="5"/>
      <c r="O6" s="5"/>
      <c r="P6" s="5"/>
    </row>
    <row r="7">
      <c r="A7" s="11" t="s">
        <v>9</v>
      </c>
      <c r="B7" s="2"/>
      <c r="C7" s="2"/>
      <c r="D7" s="2"/>
      <c r="E7" s="2"/>
      <c r="F7" s="2"/>
      <c r="G7" s="2"/>
      <c r="H7" s="3"/>
      <c r="I7" s="5"/>
      <c r="J7" s="12" t="s">
        <v>10</v>
      </c>
      <c r="K7" s="2"/>
      <c r="L7" s="3"/>
      <c r="M7" s="5"/>
      <c r="N7" s="13" t="s">
        <v>11</v>
      </c>
      <c r="O7" s="2"/>
      <c r="P7" s="2"/>
      <c r="Q7" s="3"/>
    </row>
    <row r="8">
      <c r="A8" s="14" t="s">
        <v>12</v>
      </c>
      <c r="B8" s="14" t="s">
        <v>13</v>
      </c>
      <c r="C8" s="14" t="s">
        <v>14</v>
      </c>
      <c r="D8" s="15" t="s">
        <v>15</v>
      </c>
      <c r="E8" s="14" t="s">
        <v>16</v>
      </c>
      <c r="F8" s="14" t="s">
        <v>17</v>
      </c>
      <c r="G8" s="14" t="s">
        <v>18</v>
      </c>
      <c r="H8" s="14" t="s">
        <v>19</v>
      </c>
      <c r="I8" s="16"/>
      <c r="J8" s="15" t="s">
        <v>20</v>
      </c>
      <c r="K8" s="14" t="s">
        <v>21</v>
      </c>
      <c r="L8" s="14" t="s">
        <v>22</v>
      </c>
      <c r="M8" s="16"/>
      <c r="N8" s="14" t="s">
        <v>23</v>
      </c>
      <c r="O8" s="14" t="s">
        <v>24</v>
      </c>
      <c r="P8" s="14" t="s">
        <v>25</v>
      </c>
      <c r="Q8" s="14" t="s">
        <v>26</v>
      </c>
    </row>
    <row r="9">
      <c r="A9" s="5">
        <v>0.0</v>
      </c>
      <c r="B9" s="5">
        <v>28.061146</v>
      </c>
      <c r="C9" s="5">
        <v>-82.420015</v>
      </c>
      <c r="D9" s="5">
        <v>1.0</v>
      </c>
      <c r="E9" s="5">
        <v>2530.502</v>
      </c>
      <c r="F9" s="5">
        <v>0.0013</v>
      </c>
      <c r="G9" s="17">
        <v>-0.10813333333338354</v>
      </c>
      <c r="H9" s="18">
        <v>2530.610133333333</v>
      </c>
      <c r="I9" s="19"/>
      <c r="J9" s="5"/>
      <c r="K9" s="5"/>
      <c r="L9" s="5"/>
      <c r="M9" s="20"/>
      <c r="N9" s="5"/>
      <c r="O9" s="5"/>
      <c r="P9" s="5" t="str">
        <f>-(A9*B$4)+B$5</f>
        <v>#N/A</v>
      </c>
      <c r="Q9" s="5" t="str">
        <f t="shared" ref="Q9:Q29" si="1">O9-P9</f>
        <v>#N/A</v>
      </c>
    </row>
    <row r="10">
      <c r="A10" s="5">
        <v>10.0</v>
      </c>
      <c r="B10" s="5">
        <v>28.061069</v>
      </c>
      <c r="C10" s="5">
        <v>-82.420067</v>
      </c>
      <c r="D10" s="5">
        <v>0.6950000000000001</v>
      </c>
      <c r="E10" s="5">
        <v>2530.6</v>
      </c>
      <c r="F10" s="5">
        <v>0.0013</v>
      </c>
      <c r="G10" s="17">
        <v>-0.10180000000000292</v>
      </c>
      <c r="H10" s="18">
        <v>2530.7018</v>
      </c>
      <c r="I10" s="19"/>
      <c r="J10" s="5"/>
      <c r="K10" s="5"/>
      <c r="L10" s="5"/>
      <c r="M10" s="20"/>
      <c r="N10" s="5"/>
      <c r="O10" s="5"/>
      <c r="P10" s="5" t="str">
        <f t="shared" ref="P10:P29" si="2">(A10*B$4)+B$5</f>
        <v>#N/A</v>
      </c>
      <c r="Q10" s="5" t="str">
        <f t="shared" si="1"/>
        <v>#N/A</v>
      </c>
    </row>
    <row r="11">
      <c r="A11" s="5">
        <v>20.0</v>
      </c>
      <c r="B11" s="5">
        <v>28.060993</v>
      </c>
      <c r="C11" s="5">
        <v>-82.420121</v>
      </c>
      <c r="D11" s="5">
        <v>0.5700000000000001</v>
      </c>
      <c r="E11" s="5">
        <v>2530.645</v>
      </c>
      <c r="F11" s="5">
        <v>0.0012</v>
      </c>
      <c r="G11" s="17">
        <v>-0.10764999999983046</v>
      </c>
      <c r="H11" s="18">
        <v>2530.75265</v>
      </c>
      <c r="I11" s="19"/>
      <c r="J11" s="5"/>
      <c r="K11" s="5"/>
      <c r="L11" s="5"/>
      <c r="M11" s="20"/>
      <c r="N11" s="5"/>
      <c r="O11" s="5"/>
      <c r="P11" s="5" t="str">
        <f t="shared" si="2"/>
        <v>#N/A</v>
      </c>
      <c r="Q11" s="5" t="str">
        <f t="shared" si="1"/>
        <v>#N/A</v>
      </c>
    </row>
    <row r="12">
      <c r="A12" s="5">
        <v>30.0</v>
      </c>
      <c r="B12" s="5">
        <v>28.060915</v>
      </c>
      <c r="C12" s="5">
        <v>-82.420174</v>
      </c>
      <c r="D12" s="5">
        <v>0.5550000000000002</v>
      </c>
      <c r="E12" s="5">
        <v>2530.65</v>
      </c>
      <c r="F12" s="5">
        <v>0.0013</v>
      </c>
      <c r="G12" s="17">
        <v>-0.11152631578924181</v>
      </c>
      <c r="H12" s="18">
        <v>2530.7615263157895</v>
      </c>
      <c r="I12" s="19"/>
      <c r="J12" s="5"/>
      <c r="K12" s="5"/>
      <c r="L12" s="5"/>
      <c r="M12" s="20"/>
      <c r="N12" s="5"/>
      <c r="O12" s="5"/>
      <c r="P12" s="5" t="str">
        <f t="shared" si="2"/>
        <v>#N/A</v>
      </c>
      <c r="Q12" s="5" t="str">
        <f t="shared" si="1"/>
        <v>#N/A</v>
      </c>
    </row>
    <row r="13">
      <c r="A13" s="5">
        <v>40.0</v>
      </c>
      <c r="B13" s="5">
        <v>28.060839</v>
      </c>
      <c r="C13" s="5">
        <v>-82.420227</v>
      </c>
      <c r="D13" s="5">
        <v>0.4850000000000001</v>
      </c>
      <c r="E13" s="5">
        <v>2530.645</v>
      </c>
      <c r="F13" s="5">
        <v>0.0014</v>
      </c>
      <c r="G13" s="17">
        <v>-0.10363636363626938</v>
      </c>
      <c r="H13" s="18">
        <v>2530.7486363636363</v>
      </c>
      <c r="I13" s="19"/>
      <c r="J13" s="5"/>
      <c r="K13" s="5"/>
      <c r="L13" s="5"/>
      <c r="M13" s="20"/>
      <c r="N13" s="5"/>
      <c r="O13" s="5"/>
      <c r="P13" s="5" t="str">
        <f t="shared" si="2"/>
        <v>#N/A</v>
      </c>
      <c r="Q13" s="5" t="str">
        <f t="shared" si="1"/>
        <v>#N/A</v>
      </c>
    </row>
    <row r="14">
      <c r="A14" s="5">
        <v>50.0</v>
      </c>
      <c r="B14" s="5">
        <v>28.060763</v>
      </c>
      <c r="C14" s="5">
        <v>-82.42028</v>
      </c>
      <c r="D14" s="5">
        <v>0.4850000000000001</v>
      </c>
      <c r="E14" s="5">
        <v>2530.783</v>
      </c>
      <c r="F14" s="5">
        <v>0.0017</v>
      </c>
      <c r="G14" s="17">
        <v>0.01690909090902179</v>
      </c>
      <c r="H14" s="18">
        <v>2530.766090909091</v>
      </c>
      <c r="I14" s="19"/>
      <c r="J14" s="5"/>
      <c r="K14" s="5"/>
      <c r="L14" s="5"/>
      <c r="M14" s="20"/>
      <c r="N14" s="5"/>
      <c r="O14" s="5"/>
      <c r="P14" s="5" t="str">
        <f t="shared" si="2"/>
        <v>#N/A</v>
      </c>
      <c r="Q14" s="5" t="str">
        <f t="shared" si="1"/>
        <v>#N/A</v>
      </c>
    </row>
    <row r="15">
      <c r="A15" s="5">
        <v>60.0</v>
      </c>
      <c r="B15" s="5">
        <v>28.060687</v>
      </c>
      <c r="C15" s="5">
        <v>-82.420333</v>
      </c>
      <c r="D15" s="5">
        <v>0.5350000000000001</v>
      </c>
      <c r="E15" s="5">
        <v>2530.774</v>
      </c>
      <c r="F15" s="5">
        <v>0.0017</v>
      </c>
      <c r="G15" s="17">
        <v>0.022666666666585417</v>
      </c>
      <c r="H15" s="18">
        <v>2530.751333333333</v>
      </c>
      <c r="I15" s="19"/>
      <c r="J15" s="5"/>
      <c r="K15" s="5"/>
      <c r="L15" s="5"/>
      <c r="M15" s="20"/>
      <c r="N15" s="5"/>
      <c r="O15" s="5"/>
      <c r="P15" s="5" t="str">
        <f t="shared" si="2"/>
        <v>#N/A</v>
      </c>
      <c r="Q15" s="5" t="str">
        <f t="shared" si="1"/>
        <v>#N/A</v>
      </c>
    </row>
    <row r="16">
      <c r="A16" s="5">
        <v>70.0</v>
      </c>
      <c r="B16" s="5">
        <v>28.060611</v>
      </c>
      <c r="C16" s="5">
        <v>-82.420386</v>
      </c>
      <c r="D16" s="5">
        <v>0.55</v>
      </c>
      <c r="E16" s="5">
        <v>2530.773</v>
      </c>
      <c r="F16" s="5">
        <v>0.0016</v>
      </c>
      <c r="G16" s="17">
        <v>0.013000000000147338</v>
      </c>
      <c r="H16" s="18">
        <v>2530.76</v>
      </c>
      <c r="I16" s="19"/>
      <c r="J16" s="5"/>
      <c r="K16" s="5"/>
      <c r="L16" s="5"/>
      <c r="M16" s="20"/>
      <c r="N16" s="5"/>
      <c r="O16" s="5"/>
      <c r="P16" s="5" t="str">
        <f t="shared" si="2"/>
        <v>#N/A</v>
      </c>
      <c r="Q16" s="5" t="str">
        <f t="shared" si="1"/>
        <v>#N/A</v>
      </c>
    </row>
    <row r="17">
      <c r="A17" s="5">
        <v>80.0</v>
      </c>
      <c r="B17" s="5">
        <v>28.060534</v>
      </c>
      <c r="C17" s="5">
        <v>-82.420439</v>
      </c>
      <c r="D17" s="5">
        <v>0.625</v>
      </c>
      <c r="E17" s="5">
        <v>2530.735</v>
      </c>
      <c r="F17" s="5">
        <v>0.0015</v>
      </c>
      <c r="G17" s="17">
        <v>0.012875000000292403</v>
      </c>
      <c r="H17" s="18">
        <v>2530.722125</v>
      </c>
      <c r="I17" s="19"/>
      <c r="J17" s="5"/>
      <c r="K17" s="5"/>
      <c r="L17" s="5"/>
      <c r="M17" s="20"/>
      <c r="N17" s="5"/>
      <c r="O17" s="5"/>
      <c r="P17" s="5" t="str">
        <f t="shared" si="2"/>
        <v>#N/A</v>
      </c>
      <c r="Q17" s="5" t="str">
        <f t="shared" si="1"/>
        <v>#N/A</v>
      </c>
    </row>
    <row r="18">
      <c r="A18" s="5">
        <v>90.0</v>
      </c>
      <c r="B18" s="5">
        <v>28.060458</v>
      </c>
      <c r="C18" s="5">
        <v>-82.420492</v>
      </c>
      <c r="D18" s="5">
        <v>0.2650000000000001</v>
      </c>
      <c r="E18" s="5">
        <v>2530.849</v>
      </c>
      <c r="F18" s="5">
        <v>0.0012</v>
      </c>
      <c r="G18" s="17">
        <v>0.009750000000281034</v>
      </c>
      <c r="H18" s="18">
        <v>2530.83925</v>
      </c>
      <c r="I18" s="19"/>
      <c r="J18" s="5"/>
      <c r="K18" s="5"/>
      <c r="L18" s="5"/>
      <c r="M18" s="20"/>
      <c r="N18" s="5"/>
      <c r="O18" s="5"/>
      <c r="P18" s="5" t="str">
        <f t="shared" si="2"/>
        <v>#N/A</v>
      </c>
      <c r="Q18" s="5" t="str">
        <f t="shared" si="1"/>
        <v>#N/A</v>
      </c>
    </row>
    <row r="19">
      <c r="A19" s="21">
        <v>100.0</v>
      </c>
      <c r="B19" s="22">
        <v>28.060382</v>
      </c>
      <c r="C19" s="22">
        <v>-82.420545</v>
      </c>
      <c r="D19" s="21">
        <v>0.0</v>
      </c>
      <c r="E19" s="22">
        <v>2530.879</v>
      </c>
      <c r="F19" s="23"/>
      <c r="G19" s="24">
        <v>0.0</v>
      </c>
      <c r="H19" s="25">
        <v>2530.879</v>
      </c>
      <c r="I19" s="26"/>
      <c r="J19" s="21"/>
      <c r="K19" s="21"/>
      <c r="L19" s="21"/>
      <c r="M19" s="20"/>
      <c r="N19" s="21"/>
      <c r="O19" s="21"/>
      <c r="P19" s="21" t="str">
        <f t="shared" si="2"/>
        <v>#N/A</v>
      </c>
      <c r="Q19" s="21" t="str">
        <f t="shared" si="1"/>
        <v>#N/A</v>
      </c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5">
        <v>110.0</v>
      </c>
      <c r="B20" s="5">
        <v>28.060306</v>
      </c>
      <c r="C20" s="5">
        <v>-82.420598</v>
      </c>
      <c r="D20" s="5">
        <v>-0.015000000000000124</v>
      </c>
      <c r="E20" s="5">
        <v>2530.858</v>
      </c>
      <c r="F20" s="5">
        <v>0.0024</v>
      </c>
      <c r="G20" s="17">
        <v>0.0010909090908832943</v>
      </c>
      <c r="H20" s="18">
        <v>2530.856909090909</v>
      </c>
      <c r="I20" s="19"/>
      <c r="J20" s="5"/>
      <c r="K20" s="5"/>
      <c r="L20" s="5"/>
      <c r="M20" s="20"/>
      <c r="N20" s="5"/>
      <c r="O20" s="5"/>
      <c r="P20" s="5" t="str">
        <f t="shared" si="2"/>
        <v>#N/A</v>
      </c>
      <c r="Q20" s="5" t="str">
        <f t="shared" si="1"/>
        <v>#N/A</v>
      </c>
    </row>
    <row r="21" ht="15.75" customHeight="1">
      <c r="A21" s="5">
        <v>120.0</v>
      </c>
      <c r="B21" s="5">
        <v>28.06023</v>
      </c>
      <c r="C21" s="5">
        <v>-82.420651</v>
      </c>
      <c r="D21" s="5">
        <v>0.30000000000000004</v>
      </c>
      <c r="E21" s="5">
        <v>2530.798</v>
      </c>
      <c r="F21" s="5">
        <v>0.0013</v>
      </c>
      <c r="G21" s="17">
        <v>0.006083333333322116</v>
      </c>
      <c r="H21" s="18">
        <v>2530.7919166666666</v>
      </c>
      <c r="I21" s="19"/>
      <c r="J21" s="5"/>
      <c r="K21" s="5"/>
      <c r="L21" s="5"/>
      <c r="M21" s="20"/>
      <c r="N21" s="5"/>
      <c r="O21" s="5"/>
      <c r="P21" s="5" t="str">
        <f t="shared" si="2"/>
        <v>#N/A</v>
      </c>
      <c r="Q21" s="5" t="str">
        <f t="shared" si="1"/>
        <v>#N/A</v>
      </c>
    </row>
    <row r="22" ht="15.75" customHeight="1">
      <c r="A22" s="5">
        <v>130.0</v>
      </c>
      <c r="B22" s="5">
        <v>28.060154</v>
      </c>
      <c r="C22" s="5">
        <v>-82.420704</v>
      </c>
      <c r="D22" s="5">
        <v>0.5550000000000002</v>
      </c>
      <c r="E22" s="5">
        <v>2530.764</v>
      </c>
      <c r="F22" s="5">
        <v>0.0012</v>
      </c>
      <c r="G22" s="17">
        <v>0.009636363636507833</v>
      </c>
      <c r="H22" s="18">
        <v>2530.7543636363635</v>
      </c>
      <c r="I22" s="19"/>
      <c r="J22" s="5"/>
      <c r="K22" s="5"/>
      <c r="L22" s="5"/>
      <c r="M22" s="20"/>
      <c r="N22" s="5"/>
      <c r="O22" s="5"/>
      <c r="P22" s="5" t="str">
        <f t="shared" si="2"/>
        <v>#N/A</v>
      </c>
      <c r="Q22" s="5" t="str">
        <f t="shared" si="1"/>
        <v>#N/A</v>
      </c>
    </row>
    <row r="23" ht="15.75" customHeight="1">
      <c r="A23" s="5">
        <v>140.0</v>
      </c>
      <c r="B23" s="5">
        <v>28.060078</v>
      </c>
      <c r="C23" s="5">
        <v>-82.420757</v>
      </c>
      <c r="D23" s="5">
        <v>0.7550000000000001</v>
      </c>
      <c r="E23" s="5">
        <v>2530.701</v>
      </c>
      <c r="F23" s="5">
        <v>0.0014</v>
      </c>
      <c r="G23" s="17">
        <v>0.003000000000118537</v>
      </c>
      <c r="H23" s="18">
        <v>2530.698</v>
      </c>
      <c r="I23" s="19"/>
      <c r="J23" s="5"/>
      <c r="K23" s="5"/>
      <c r="L23" s="5"/>
      <c r="M23" s="20"/>
      <c r="N23" s="5"/>
      <c r="O23" s="5"/>
      <c r="P23" s="5" t="str">
        <f t="shared" si="2"/>
        <v>#N/A</v>
      </c>
      <c r="Q23" s="5" t="str">
        <f t="shared" si="1"/>
        <v>#N/A</v>
      </c>
    </row>
    <row r="24" ht="15.75" customHeight="1">
      <c r="A24" s="5">
        <v>150.0</v>
      </c>
      <c r="B24" s="5">
        <v>28.060002</v>
      </c>
      <c r="C24" s="5">
        <v>-82.42081</v>
      </c>
      <c r="D24" s="5">
        <v>1.1300000000000001</v>
      </c>
      <c r="E24" s="5">
        <v>2530.606</v>
      </c>
      <c r="F24" s="5">
        <v>9.0E-4</v>
      </c>
      <c r="G24" s="17">
        <v>0.0025000000000545697</v>
      </c>
      <c r="H24" s="18">
        <v>2530.6035</v>
      </c>
      <c r="I24" s="19"/>
      <c r="J24" s="5"/>
      <c r="K24" s="5"/>
      <c r="L24" s="5"/>
      <c r="M24" s="20"/>
      <c r="N24" s="5"/>
      <c r="O24" s="5"/>
      <c r="P24" s="5" t="str">
        <f t="shared" si="2"/>
        <v>#N/A</v>
      </c>
      <c r="Q24" s="5" t="str">
        <f t="shared" si="1"/>
        <v>#N/A</v>
      </c>
    </row>
    <row r="25" ht="15.75" customHeight="1">
      <c r="A25" s="5">
        <v>160.0</v>
      </c>
      <c r="B25" s="5">
        <v>28.059926</v>
      </c>
      <c r="C25" s="5">
        <v>-82.420863</v>
      </c>
      <c r="D25" s="5">
        <v>1.3050000000000002</v>
      </c>
      <c r="E25" s="5">
        <v>2530.558</v>
      </c>
      <c r="F25" s="5">
        <v>0.0014</v>
      </c>
      <c r="G25" s="17">
        <v>-0.007562499999920647</v>
      </c>
      <c r="H25" s="18">
        <v>2530.5655625</v>
      </c>
      <c r="I25" s="19"/>
      <c r="J25" s="5"/>
      <c r="K25" s="5"/>
      <c r="L25" s="5"/>
      <c r="M25" s="20"/>
      <c r="N25" s="5"/>
      <c r="O25" s="5"/>
      <c r="P25" s="5" t="str">
        <f t="shared" si="2"/>
        <v>#N/A</v>
      </c>
      <c r="Q25" s="5" t="str">
        <f t="shared" si="1"/>
        <v>#N/A</v>
      </c>
    </row>
    <row r="26" ht="15.75" customHeight="1">
      <c r="A26" s="5">
        <v>170.0</v>
      </c>
      <c r="B26" s="5">
        <v>28.05985</v>
      </c>
      <c r="C26" s="5">
        <v>-82.420916</v>
      </c>
      <c r="D26" s="5">
        <v>1.555</v>
      </c>
      <c r="E26" s="5">
        <v>2530.489</v>
      </c>
      <c r="F26" s="5">
        <v>0.0013</v>
      </c>
      <c r="G26" s="17">
        <v>-0.010235294117485276</v>
      </c>
      <c r="H26" s="18">
        <v>2530.4992352941176</v>
      </c>
      <c r="I26" s="19"/>
      <c r="J26" s="5"/>
      <c r="K26" s="5"/>
      <c r="L26" s="5"/>
      <c r="M26" s="20"/>
      <c r="N26" s="5"/>
      <c r="O26" s="5"/>
      <c r="P26" s="5" t="str">
        <f t="shared" si="2"/>
        <v>#N/A</v>
      </c>
      <c r="Q26" s="5" t="str">
        <f t="shared" si="1"/>
        <v>#N/A</v>
      </c>
    </row>
    <row r="27" ht="15.75" customHeight="1">
      <c r="A27" s="5">
        <v>180.0</v>
      </c>
      <c r="B27" s="5">
        <v>28.059773</v>
      </c>
      <c r="C27" s="5">
        <v>-82.420969</v>
      </c>
      <c r="D27" s="5">
        <v>2.3761</v>
      </c>
      <c r="E27" s="5">
        <v>2530.277</v>
      </c>
      <c r="F27" s="5">
        <v>8.0E-4</v>
      </c>
      <c r="G27" s="17">
        <v>3.9130434796512056E-4</v>
      </c>
      <c r="H27" s="18">
        <v>2530.276608695652</v>
      </c>
      <c r="I27" s="19"/>
      <c r="J27" s="5"/>
      <c r="K27" s="5"/>
      <c r="L27" s="5"/>
      <c r="M27" s="20"/>
      <c r="N27" s="5"/>
      <c r="O27" s="5"/>
      <c r="P27" s="5" t="str">
        <f t="shared" si="2"/>
        <v>#N/A</v>
      </c>
      <c r="Q27" s="5" t="str">
        <f t="shared" si="1"/>
        <v>#N/A</v>
      </c>
    </row>
    <row r="28" ht="15.75" customHeight="1">
      <c r="A28" s="5">
        <v>190.0</v>
      </c>
      <c r="B28" s="5">
        <v>28.059684</v>
      </c>
      <c r="C28" s="5">
        <v>-82.42103</v>
      </c>
      <c r="D28" s="5">
        <v>2.22</v>
      </c>
      <c r="E28" s="5">
        <v>2530.317</v>
      </c>
      <c r="F28" s="5">
        <v>0.0024</v>
      </c>
      <c r="G28" s="17">
        <v>0.0030434782609557696</v>
      </c>
      <c r="H28" s="18">
        <v>2530.313956521739</v>
      </c>
      <c r="I28" s="19"/>
      <c r="J28" s="5"/>
      <c r="K28" s="5"/>
      <c r="L28" s="5"/>
      <c r="M28" s="20"/>
      <c r="N28" s="5"/>
      <c r="O28" s="5"/>
      <c r="P28" s="5" t="str">
        <f t="shared" si="2"/>
        <v>#N/A</v>
      </c>
      <c r="Q28" s="5" t="str">
        <f t="shared" si="1"/>
        <v>#N/A</v>
      </c>
    </row>
    <row r="29" ht="15.75" customHeight="1">
      <c r="A29" s="5">
        <v>200.0</v>
      </c>
      <c r="B29" s="5">
        <v>28.05961</v>
      </c>
      <c r="C29" s="5">
        <v>-82.421079</v>
      </c>
      <c r="D29" s="5">
        <v>2.3550000000000004</v>
      </c>
      <c r="E29" s="5">
        <v>2530.305</v>
      </c>
      <c r="F29" s="5">
        <v>0.0017</v>
      </c>
      <c r="G29" s="17">
        <v>-0.008666666666461728</v>
      </c>
      <c r="H29" s="18">
        <v>2530.3136666666664</v>
      </c>
      <c r="I29" s="19"/>
      <c r="J29" s="5"/>
      <c r="K29" s="5"/>
      <c r="L29" s="5"/>
      <c r="M29" s="20"/>
      <c r="N29" s="5"/>
      <c r="O29" s="5"/>
      <c r="P29" s="5" t="str">
        <f t="shared" si="2"/>
        <v>#N/A</v>
      </c>
      <c r="Q29" s="5" t="str">
        <f t="shared" si="1"/>
        <v>#N/A</v>
      </c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15.75" customHeight="1">
      <c r="A32" s="21" t="s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15.75" customHeight="1">
      <c r="A34" s="5"/>
      <c r="B34" s="5"/>
      <c r="C34" s="5"/>
      <c r="D34" s="5"/>
      <c r="E34" s="5"/>
      <c r="F34" s="5"/>
      <c r="G34" s="8"/>
      <c r="H34" s="5"/>
      <c r="I34" s="5"/>
      <c r="J34" s="5"/>
      <c r="K34" s="5"/>
      <c r="L34" s="5"/>
      <c r="M34" s="5"/>
      <c r="N34" s="5"/>
      <c r="O34" s="5"/>
      <c r="P34" s="5"/>
    </row>
    <row r="35" ht="15.75" customHeight="1">
      <c r="A35" s="5"/>
      <c r="B35" s="5"/>
      <c r="C35" s="5"/>
      <c r="D35" s="5"/>
      <c r="E35" s="5"/>
      <c r="F35" s="28" t="s">
        <v>28</v>
      </c>
      <c r="G35" s="28" t="s">
        <v>24</v>
      </c>
      <c r="H35" s="5"/>
      <c r="I35" s="5"/>
      <c r="J35" s="5"/>
      <c r="K35" s="5"/>
      <c r="L35" s="5"/>
      <c r="M35" s="5"/>
      <c r="N35" s="5"/>
      <c r="O35" s="5"/>
      <c r="P35" s="5"/>
    </row>
    <row r="36" ht="15.75" customHeight="1">
      <c r="A36" s="5"/>
      <c r="B36" s="5"/>
      <c r="C36" s="5"/>
      <c r="D36" s="5"/>
      <c r="E36" s="5"/>
      <c r="F36" s="5">
        <f t="shared" ref="F36:F43" si="3">A9</f>
        <v>0</v>
      </c>
      <c r="G36" s="5" t="str">
        <f t="shared" ref="G36:G43" si="4">O9</f>
        <v/>
      </c>
      <c r="H36" s="5"/>
      <c r="I36" s="5"/>
      <c r="J36" s="5"/>
      <c r="K36" s="5"/>
      <c r="L36" s="5"/>
      <c r="M36" s="5"/>
      <c r="N36" s="5"/>
      <c r="O36" s="5"/>
      <c r="P36" s="5"/>
    </row>
    <row r="37" ht="15.75" customHeight="1">
      <c r="A37" s="5"/>
      <c r="B37" s="5"/>
      <c r="C37" s="5"/>
      <c r="D37" s="5"/>
      <c r="E37" s="5"/>
      <c r="F37" s="5">
        <f t="shared" si="3"/>
        <v>10</v>
      </c>
      <c r="G37" s="5" t="str">
        <f t="shared" si="4"/>
        <v/>
      </c>
      <c r="H37" s="5"/>
      <c r="I37" s="5"/>
      <c r="J37" s="5"/>
      <c r="K37" s="5"/>
      <c r="L37" s="5"/>
      <c r="M37" s="5"/>
      <c r="N37" s="5"/>
      <c r="O37" s="5"/>
      <c r="P37" s="5"/>
    </row>
    <row r="38" ht="15.75" customHeight="1">
      <c r="A38" s="5"/>
      <c r="B38" s="5"/>
      <c r="C38" s="5"/>
      <c r="D38" s="5"/>
      <c r="E38" s="5"/>
      <c r="F38" s="5">
        <f t="shared" si="3"/>
        <v>20</v>
      </c>
      <c r="G38" s="5" t="str">
        <f t="shared" si="4"/>
        <v/>
      </c>
      <c r="H38" s="5"/>
      <c r="I38" s="5"/>
      <c r="J38" s="5"/>
      <c r="K38" s="5"/>
      <c r="L38" s="5"/>
      <c r="M38" s="5"/>
      <c r="N38" s="5"/>
      <c r="O38" s="5"/>
      <c r="P38" s="5"/>
    </row>
    <row r="39" ht="15.75" customHeight="1">
      <c r="A39" s="5"/>
      <c r="B39" s="5"/>
      <c r="C39" s="5"/>
      <c r="D39" s="5"/>
      <c r="E39" s="5"/>
      <c r="F39" s="5">
        <f t="shared" si="3"/>
        <v>30</v>
      </c>
      <c r="G39" s="5" t="str">
        <f t="shared" si="4"/>
        <v/>
      </c>
      <c r="H39" s="5"/>
      <c r="I39" s="5"/>
      <c r="J39" s="5"/>
      <c r="K39" s="5"/>
      <c r="L39" s="5"/>
      <c r="M39" s="5"/>
      <c r="N39" s="5"/>
      <c r="O39" s="5"/>
      <c r="P39" s="5"/>
    </row>
    <row r="40" ht="15.75" customHeight="1">
      <c r="A40" s="5"/>
      <c r="B40" s="5"/>
      <c r="C40" s="5"/>
      <c r="D40" s="5"/>
      <c r="E40" s="5"/>
      <c r="F40" s="5">
        <f t="shared" si="3"/>
        <v>40</v>
      </c>
      <c r="G40" s="5" t="str">
        <f t="shared" si="4"/>
        <v/>
      </c>
      <c r="H40" s="5"/>
      <c r="I40" s="5"/>
      <c r="J40" s="5"/>
      <c r="K40" s="5"/>
      <c r="L40" s="5"/>
      <c r="M40" s="5"/>
      <c r="N40" s="5"/>
      <c r="O40" s="5"/>
      <c r="P40" s="5"/>
    </row>
    <row r="41" ht="15.75" customHeight="1">
      <c r="A41" s="5"/>
      <c r="B41" s="5"/>
      <c r="C41" s="5"/>
      <c r="D41" s="5"/>
      <c r="E41" s="5"/>
      <c r="F41" s="5">
        <f t="shared" si="3"/>
        <v>50</v>
      </c>
      <c r="G41" s="5" t="str">
        <f t="shared" si="4"/>
        <v/>
      </c>
      <c r="H41" s="5"/>
      <c r="I41" s="5"/>
      <c r="J41" s="5"/>
      <c r="K41" s="5"/>
      <c r="L41" s="5"/>
      <c r="M41" s="5"/>
      <c r="N41" s="5"/>
      <c r="O41" s="5"/>
      <c r="P41" s="5"/>
    </row>
    <row r="42" ht="15.75" customHeight="1">
      <c r="A42" s="5"/>
      <c r="B42" s="5"/>
      <c r="C42" s="5"/>
      <c r="D42" s="5"/>
      <c r="E42" s="5"/>
      <c r="F42" s="5">
        <f t="shared" si="3"/>
        <v>60</v>
      </c>
      <c r="G42" s="5" t="str">
        <f t="shared" si="4"/>
        <v/>
      </c>
      <c r="H42" s="5"/>
      <c r="I42" s="5"/>
      <c r="J42" s="5"/>
      <c r="K42" s="5"/>
      <c r="L42" s="5"/>
      <c r="M42" s="5"/>
      <c r="N42" s="5"/>
      <c r="O42" s="5"/>
      <c r="P42" s="5"/>
    </row>
    <row r="43" ht="15.75" customHeight="1">
      <c r="A43" s="5"/>
      <c r="B43" s="5"/>
      <c r="C43" s="5"/>
      <c r="D43" s="5"/>
      <c r="E43" s="5"/>
      <c r="F43" s="5">
        <f t="shared" si="3"/>
        <v>70</v>
      </c>
      <c r="G43" s="5" t="str">
        <f t="shared" si="4"/>
        <v/>
      </c>
      <c r="H43" s="5"/>
      <c r="I43" s="5"/>
      <c r="J43" s="5"/>
      <c r="K43" s="5"/>
      <c r="L43" s="5"/>
      <c r="M43" s="5"/>
      <c r="N43" s="5"/>
      <c r="O43" s="5"/>
      <c r="P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ht="15.75" customHeight="1">
      <c r="A53" s="5"/>
      <c r="B53" s="5"/>
      <c r="C53" s="5"/>
      <c r="D53" s="5"/>
      <c r="E53" s="5"/>
      <c r="F53" s="5">
        <f t="shared" ref="F53:F56" si="5">A26</f>
        <v>170</v>
      </c>
      <c r="G53" s="5" t="str">
        <f t="shared" ref="G53:G56" si="6">O26</f>
        <v/>
      </c>
      <c r="H53" s="5"/>
      <c r="I53" s="5"/>
      <c r="J53" s="5"/>
      <c r="K53" s="5"/>
      <c r="L53" s="5"/>
      <c r="M53" s="5"/>
      <c r="N53" s="5"/>
      <c r="O53" s="5"/>
      <c r="P53" s="5"/>
    </row>
    <row r="54" ht="15.75" customHeight="1">
      <c r="A54" s="5"/>
      <c r="B54" s="5"/>
      <c r="C54" s="5"/>
      <c r="D54" s="5"/>
      <c r="E54" s="5"/>
      <c r="F54" s="5">
        <f t="shared" si="5"/>
        <v>180</v>
      </c>
      <c r="G54" s="5" t="str">
        <f t="shared" si="6"/>
        <v/>
      </c>
      <c r="H54" s="5"/>
      <c r="I54" s="5"/>
      <c r="J54" s="5"/>
      <c r="K54" s="5"/>
      <c r="L54" s="5"/>
      <c r="M54" s="5"/>
      <c r="N54" s="5"/>
      <c r="O54" s="5"/>
      <c r="P54" s="5"/>
    </row>
    <row r="55" ht="15.75" customHeight="1">
      <c r="A55" s="5"/>
      <c r="B55" s="5"/>
      <c r="C55" s="5"/>
      <c r="D55" s="5"/>
      <c r="E55" s="5"/>
      <c r="F55" s="5">
        <f t="shared" si="5"/>
        <v>190</v>
      </c>
      <c r="G55" s="5" t="str">
        <f t="shared" si="6"/>
        <v/>
      </c>
      <c r="H55" s="5"/>
      <c r="I55" s="5"/>
      <c r="J55" s="5"/>
      <c r="K55" s="5"/>
      <c r="L55" s="5"/>
      <c r="M55" s="5"/>
      <c r="N55" s="5"/>
      <c r="O55" s="5"/>
      <c r="P55" s="5"/>
    </row>
    <row r="56" ht="15.75" customHeight="1">
      <c r="A56" s="5"/>
      <c r="B56" s="5"/>
      <c r="C56" s="5"/>
      <c r="D56" s="5"/>
      <c r="E56" s="5"/>
      <c r="F56" s="5">
        <f t="shared" si="5"/>
        <v>200</v>
      </c>
      <c r="G56" s="5" t="str">
        <f t="shared" si="6"/>
        <v/>
      </c>
      <c r="H56" s="5"/>
      <c r="I56" s="5"/>
      <c r="J56" s="5"/>
      <c r="K56" s="5"/>
      <c r="L56" s="5"/>
      <c r="M56" s="5"/>
      <c r="N56" s="5"/>
      <c r="O56" s="5"/>
      <c r="P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</sheetData>
  <mergeCells count="4">
    <mergeCell ref="A1:C1"/>
    <mergeCell ref="A7:H7"/>
    <mergeCell ref="J7:L7"/>
    <mergeCell ref="N7:Q7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24.14"/>
    <col customWidth="1" min="3" max="3" width="19.29"/>
    <col customWidth="1" min="4" max="7" width="23.14"/>
    <col customWidth="1" min="8" max="8" width="28.29"/>
    <col customWidth="1" min="9" max="9" width="7.14"/>
    <col customWidth="1" min="10" max="10" width="25.29"/>
    <col customWidth="1" min="11" max="11" width="25.86"/>
    <col customWidth="1" min="12" max="12" width="24.14"/>
    <col customWidth="1" min="13" max="13" width="8.0"/>
    <col customWidth="1" min="14" max="14" width="22.86"/>
    <col customWidth="1" min="15" max="15" width="33.0"/>
    <col customWidth="1" min="16" max="16" width="28.71"/>
    <col customWidth="1" min="17" max="17" width="27.29"/>
    <col customWidth="1" min="18" max="26" width="11.43"/>
  </cols>
  <sheetData>
    <row r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>
      <c r="A2" s="5" t="s">
        <v>1</v>
      </c>
      <c r="B2" s="6">
        <f>6.67408*10^-11</f>
        <v>0</v>
      </c>
      <c r="C2" s="7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>
      <c r="A3" s="8" t="s">
        <v>29</v>
      </c>
      <c r="B3" s="8">
        <v>2670.0</v>
      </c>
      <c r="C3" s="9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>
      <c r="A4" s="5" t="s">
        <v>5</v>
      </c>
      <c r="B4" s="5"/>
      <c r="C4" s="10" t="s">
        <v>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>
      <c r="A5" s="5" t="s">
        <v>7</v>
      </c>
      <c r="B5" s="5"/>
      <c r="C5" s="10" t="s">
        <v>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>
      <c r="A6" s="5"/>
      <c r="B6" s="5"/>
      <c r="C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>
      <c r="A7" s="11" t="s">
        <v>9</v>
      </c>
      <c r="B7" s="2"/>
      <c r="C7" s="2"/>
      <c r="D7" s="2"/>
      <c r="E7" s="2"/>
      <c r="F7" s="2"/>
      <c r="G7" s="2"/>
      <c r="H7" s="3"/>
      <c r="I7" s="5"/>
      <c r="J7" s="12" t="s">
        <v>10</v>
      </c>
      <c r="K7" s="2"/>
      <c r="L7" s="3"/>
      <c r="M7" s="5"/>
      <c r="N7" s="13" t="s">
        <v>11</v>
      </c>
      <c r="O7" s="2"/>
      <c r="P7" s="2"/>
      <c r="Q7" s="3"/>
    </row>
    <row r="8">
      <c r="A8" s="14" t="s">
        <v>12</v>
      </c>
      <c r="B8" s="14" t="s">
        <v>13</v>
      </c>
      <c r="C8" s="14" t="s">
        <v>14</v>
      </c>
      <c r="D8" s="14" t="s">
        <v>30</v>
      </c>
      <c r="E8" s="14" t="s">
        <v>16</v>
      </c>
      <c r="F8" s="14" t="s">
        <v>17</v>
      </c>
      <c r="G8" s="14" t="s">
        <v>18</v>
      </c>
      <c r="H8" s="14" t="s">
        <v>19</v>
      </c>
      <c r="I8" s="16"/>
      <c r="J8" s="14" t="s">
        <v>31</v>
      </c>
      <c r="K8" s="14" t="s">
        <v>21</v>
      </c>
      <c r="L8" s="14" t="s">
        <v>22</v>
      </c>
      <c r="M8" s="16"/>
      <c r="N8" s="14" t="s">
        <v>23</v>
      </c>
      <c r="O8" s="14" t="s">
        <v>24</v>
      </c>
      <c r="P8" s="14" t="s">
        <v>25</v>
      </c>
      <c r="Q8" s="14" t="s">
        <v>26</v>
      </c>
    </row>
    <row r="9">
      <c r="A9" s="5">
        <v>0.0</v>
      </c>
      <c r="B9" s="5">
        <v>28.061146</v>
      </c>
      <c r="C9" s="5">
        <v>-82.420015</v>
      </c>
      <c r="D9" s="5">
        <v>1.0</v>
      </c>
      <c r="E9" s="5">
        <v>2530.502</v>
      </c>
      <c r="F9" s="5">
        <v>0.0013</v>
      </c>
      <c r="G9" s="17">
        <v>-0.10813333333338354</v>
      </c>
      <c r="H9" s="18">
        <v>2530.610133333333</v>
      </c>
      <c r="I9" s="19"/>
      <c r="J9" s="5"/>
      <c r="K9" s="5"/>
      <c r="L9" s="5"/>
      <c r="M9" s="20"/>
      <c r="N9" s="5"/>
      <c r="O9" s="5"/>
      <c r="P9" s="5">
        <f>-(A9*B$4)+B$5</f>
        <v>0</v>
      </c>
      <c r="Q9" s="5"/>
    </row>
    <row r="10">
      <c r="A10" s="5">
        <v>10.0</v>
      </c>
      <c r="B10" s="5">
        <v>28.061069</v>
      </c>
      <c r="C10" s="5">
        <v>-82.420067</v>
      </c>
      <c r="D10" s="5">
        <v>0.6950000000000001</v>
      </c>
      <c r="E10" s="5">
        <v>2530.6</v>
      </c>
      <c r="F10" s="5">
        <v>0.0013</v>
      </c>
      <c r="G10" s="17">
        <v>-0.10180000000000292</v>
      </c>
      <c r="H10" s="18">
        <v>2530.7018</v>
      </c>
      <c r="I10" s="19"/>
      <c r="J10" s="5"/>
      <c r="K10" s="5"/>
      <c r="L10" s="5"/>
      <c r="M10" s="20"/>
      <c r="N10" s="5"/>
      <c r="O10" s="5"/>
      <c r="P10" s="5">
        <f t="shared" ref="P10:P29" si="1">(A10*B$4)+B$5</f>
        <v>0</v>
      </c>
      <c r="Q10" s="5"/>
    </row>
    <row r="11">
      <c r="A11" s="5">
        <v>20.0</v>
      </c>
      <c r="B11" s="5">
        <v>28.060993</v>
      </c>
      <c r="C11" s="5">
        <v>-82.420121</v>
      </c>
      <c r="D11" s="5">
        <v>0.5700000000000001</v>
      </c>
      <c r="E11" s="5">
        <v>2530.645</v>
      </c>
      <c r="F11" s="5">
        <v>0.0012</v>
      </c>
      <c r="G11" s="17">
        <v>-0.10764999999983046</v>
      </c>
      <c r="H11" s="18">
        <v>2530.75265</v>
      </c>
      <c r="I11" s="19"/>
      <c r="J11" s="5"/>
      <c r="K11" s="5"/>
      <c r="L11" s="5"/>
      <c r="M11" s="20"/>
      <c r="N11" s="5"/>
      <c r="O11" s="5"/>
      <c r="P11" s="5">
        <f t="shared" si="1"/>
        <v>0</v>
      </c>
      <c r="Q11" s="5"/>
    </row>
    <row r="12">
      <c r="A12" s="5">
        <v>30.0</v>
      </c>
      <c r="B12" s="5">
        <v>28.060915</v>
      </c>
      <c r="C12" s="5">
        <v>-82.420174</v>
      </c>
      <c r="D12" s="5">
        <v>0.5550000000000002</v>
      </c>
      <c r="E12" s="5">
        <v>2530.65</v>
      </c>
      <c r="F12" s="5">
        <v>0.0013</v>
      </c>
      <c r="G12" s="17">
        <v>-0.11152631578924181</v>
      </c>
      <c r="H12" s="18">
        <v>2530.7615263157895</v>
      </c>
      <c r="I12" s="19"/>
      <c r="J12" s="5"/>
      <c r="K12" s="5"/>
      <c r="L12" s="5"/>
      <c r="M12" s="20"/>
      <c r="N12" s="5"/>
      <c r="O12" s="5"/>
      <c r="P12" s="5">
        <f t="shared" si="1"/>
        <v>0</v>
      </c>
      <c r="Q12" s="5"/>
    </row>
    <row r="13">
      <c r="A13" s="5">
        <v>40.0</v>
      </c>
      <c r="B13" s="5">
        <v>28.060839</v>
      </c>
      <c r="C13" s="5">
        <v>-82.420227</v>
      </c>
      <c r="D13" s="5">
        <v>0.4850000000000001</v>
      </c>
      <c r="E13" s="5">
        <v>2530.645</v>
      </c>
      <c r="F13" s="5">
        <v>0.0014</v>
      </c>
      <c r="G13" s="17">
        <v>-0.10363636363626938</v>
      </c>
      <c r="H13" s="18">
        <v>2530.7486363636363</v>
      </c>
      <c r="I13" s="19"/>
      <c r="J13" s="5"/>
      <c r="K13" s="5"/>
      <c r="L13" s="5"/>
      <c r="M13" s="20"/>
      <c r="N13" s="5"/>
      <c r="O13" s="5"/>
      <c r="P13" s="5">
        <f t="shared" si="1"/>
        <v>0</v>
      </c>
      <c r="Q13" s="5"/>
    </row>
    <row r="14">
      <c r="A14" s="5">
        <v>50.0</v>
      </c>
      <c r="B14" s="5">
        <v>28.060763</v>
      </c>
      <c r="C14" s="5">
        <v>-82.42028</v>
      </c>
      <c r="D14" s="5">
        <v>0.4850000000000001</v>
      </c>
      <c r="E14" s="5">
        <v>2530.783</v>
      </c>
      <c r="F14" s="5">
        <v>0.0017</v>
      </c>
      <c r="G14" s="17">
        <v>0.01690909090902179</v>
      </c>
      <c r="H14" s="18">
        <v>2530.766090909091</v>
      </c>
      <c r="I14" s="19"/>
      <c r="J14" s="5"/>
      <c r="K14" s="5"/>
      <c r="L14" s="5"/>
      <c r="M14" s="20"/>
      <c r="N14" s="5"/>
      <c r="O14" s="5"/>
      <c r="P14" s="5">
        <f t="shared" si="1"/>
        <v>0</v>
      </c>
      <c r="Q14" s="5"/>
    </row>
    <row r="15">
      <c r="A15" s="5">
        <v>60.0</v>
      </c>
      <c r="B15" s="5">
        <v>28.060687</v>
      </c>
      <c r="C15" s="5">
        <v>-82.420333</v>
      </c>
      <c r="D15" s="5">
        <v>0.5350000000000001</v>
      </c>
      <c r="E15" s="5">
        <v>2530.774</v>
      </c>
      <c r="F15" s="5">
        <v>0.0017</v>
      </c>
      <c r="G15" s="17">
        <v>0.022666666666585417</v>
      </c>
      <c r="H15" s="18">
        <v>2530.751333333333</v>
      </c>
      <c r="I15" s="19"/>
      <c r="J15" s="5"/>
      <c r="K15" s="5"/>
      <c r="L15" s="5"/>
      <c r="M15" s="20"/>
      <c r="N15" s="5"/>
      <c r="O15" s="5"/>
      <c r="P15" s="5">
        <f t="shared" si="1"/>
        <v>0</v>
      </c>
      <c r="Q15" s="5"/>
    </row>
    <row r="16">
      <c r="A16" s="5">
        <v>70.0</v>
      </c>
      <c r="B16" s="5">
        <v>28.060611</v>
      </c>
      <c r="C16" s="5">
        <v>-82.420386</v>
      </c>
      <c r="D16" s="5">
        <v>0.55</v>
      </c>
      <c r="E16" s="5">
        <v>2530.773</v>
      </c>
      <c r="F16" s="5">
        <v>0.0016</v>
      </c>
      <c r="G16" s="17">
        <v>0.013000000000147338</v>
      </c>
      <c r="H16" s="18">
        <v>2530.76</v>
      </c>
      <c r="I16" s="19"/>
      <c r="J16" s="5"/>
      <c r="K16" s="5"/>
      <c r="L16" s="5"/>
      <c r="M16" s="20"/>
      <c r="N16" s="5"/>
      <c r="O16" s="5"/>
      <c r="P16" s="5">
        <f t="shared" si="1"/>
        <v>0</v>
      </c>
      <c r="Q16" s="5"/>
    </row>
    <row r="17">
      <c r="A17" s="5">
        <v>80.0</v>
      </c>
      <c r="B17" s="5">
        <v>28.060534</v>
      </c>
      <c r="C17" s="5">
        <v>-82.420439</v>
      </c>
      <c r="D17" s="5">
        <v>0.625</v>
      </c>
      <c r="E17" s="5">
        <v>2530.735</v>
      </c>
      <c r="F17" s="5">
        <v>0.0015</v>
      </c>
      <c r="G17" s="17">
        <v>0.012875000000292403</v>
      </c>
      <c r="H17" s="18">
        <v>2530.722125</v>
      </c>
      <c r="I17" s="19"/>
      <c r="J17" s="5"/>
      <c r="K17" s="5"/>
      <c r="L17" s="5"/>
      <c r="M17" s="20"/>
      <c r="N17" s="5"/>
      <c r="O17" s="5"/>
      <c r="P17" s="5">
        <f t="shared" si="1"/>
        <v>0</v>
      </c>
      <c r="Q17" s="5"/>
    </row>
    <row r="18">
      <c r="A18" s="5">
        <v>90.0</v>
      </c>
      <c r="B18" s="5">
        <v>28.060458</v>
      </c>
      <c r="C18" s="5">
        <v>-82.420492</v>
      </c>
      <c r="D18" s="5">
        <v>0.2650000000000001</v>
      </c>
      <c r="E18" s="5">
        <v>2530.849</v>
      </c>
      <c r="F18" s="5">
        <v>0.0012</v>
      </c>
      <c r="G18" s="17">
        <v>0.009750000000281034</v>
      </c>
      <c r="H18" s="18">
        <v>2530.83925</v>
      </c>
      <c r="I18" s="19"/>
      <c r="J18" s="5"/>
      <c r="K18" s="5"/>
      <c r="L18" s="5"/>
      <c r="M18" s="20"/>
      <c r="N18" s="5"/>
      <c r="O18" s="5"/>
      <c r="P18" s="5">
        <f t="shared" si="1"/>
        <v>0</v>
      </c>
      <c r="Q18" s="5"/>
    </row>
    <row r="19">
      <c r="A19" s="21">
        <v>100.0</v>
      </c>
      <c r="B19" s="22">
        <v>28.060382</v>
      </c>
      <c r="C19" s="22">
        <v>-82.420545</v>
      </c>
      <c r="D19" s="21">
        <v>0.0</v>
      </c>
      <c r="E19" s="22">
        <v>2530.879</v>
      </c>
      <c r="F19" s="23"/>
      <c r="G19" s="24">
        <v>0.0</v>
      </c>
      <c r="H19" s="25">
        <v>2530.879</v>
      </c>
      <c r="I19" s="26"/>
      <c r="J19" s="21"/>
      <c r="K19" s="21"/>
      <c r="L19" s="21"/>
      <c r="M19" s="20"/>
      <c r="N19" s="21"/>
      <c r="O19" s="21"/>
      <c r="P19" s="21">
        <f t="shared" si="1"/>
        <v>0</v>
      </c>
      <c r="Q19" s="21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5">
        <v>110.0</v>
      </c>
      <c r="B20" s="5">
        <v>28.060306</v>
      </c>
      <c r="C20" s="5">
        <v>-82.420598</v>
      </c>
      <c r="D20" s="5">
        <v>-0.015000000000000124</v>
      </c>
      <c r="E20" s="5">
        <v>2530.858</v>
      </c>
      <c r="F20" s="5">
        <v>0.0024</v>
      </c>
      <c r="G20" s="17">
        <v>0.0010909090908832943</v>
      </c>
      <c r="H20" s="18">
        <v>2530.856909090909</v>
      </c>
      <c r="I20" s="19"/>
      <c r="J20" s="5"/>
      <c r="K20" s="5"/>
      <c r="L20" s="5"/>
      <c r="M20" s="20"/>
      <c r="N20" s="5"/>
      <c r="O20" s="5"/>
      <c r="P20" s="5">
        <f t="shared" si="1"/>
        <v>0</v>
      </c>
      <c r="Q20" s="5"/>
    </row>
    <row r="21" ht="15.75" customHeight="1">
      <c r="A21" s="5">
        <v>120.0</v>
      </c>
      <c r="B21" s="5">
        <v>28.06023</v>
      </c>
      <c r="C21" s="5">
        <v>-82.420651</v>
      </c>
      <c r="D21" s="5">
        <v>0.30000000000000004</v>
      </c>
      <c r="E21" s="5">
        <v>2530.798</v>
      </c>
      <c r="F21" s="5">
        <v>0.0013</v>
      </c>
      <c r="G21" s="17">
        <v>0.006083333333322116</v>
      </c>
      <c r="H21" s="18">
        <v>2530.7919166666666</v>
      </c>
      <c r="I21" s="19"/>
      <c r="J21" s="5"/>
      <c r="K21" s="5"/>
      <c r="L21" s="5"/>
      <c r="M21" s="20"/>
      <c r="N21" s="5"/>
      <c r="O21" s="5"/>
      <c r="P21" s="5">
        <f t="shared" si="1"/>
        <v>0</v>
      </c>
      <c r="Q21" s="5"/>
    </row>
    <row r="22" ht="15.75" customHeight="1">
      <c r="A22" s="5">
        <v>130.0</v>
      </c>
      <c r="B22" s="5">
        <v>28.060154</v>
      </c>
      <c r="C22" s="5">
        <v>-82.420704</v>
      </c>
      <c r="D22" s="5">
        <v>0.5550000000000002</v>
      </c>
      <c r="E22" s="5">
        <v>2530.764</v>
      </c>
      <c r="F22" s="5">
        <v>0.0012</v>
      </c>
      <c r="G22" s="17">
        <v>0.009636363636507833</v>
      </c>
      <c r="H22" s="18">
        <v>2530.7543636363635</v>
      </c>
      <c r="I22" s="19"/>
      <c r="J22" s="5"/>
      <c r="K22" s="5"/>
      <c r="L22" s="5"/>
      <c r="M22" s="20"/>
      <c r="N22" s="5"/>
      <c r="O22" s="5"/>
      <c r="P22" s="5">
        <f t="shared" si="1"/>
        <v>0</v>
      </c>
      <c r="Q22" s="5"/>
    </row>
    <row r="23" ht="15.75" customHeight="1">
      <c r="A23" s="5">
        <v>140.0</v>
      </c>
      <c r="B23" s="5">
        <v>28.060078</v>
      </c>
      <c r="C23" s="5">
        <v>-82.420757</v>
      </c>
      <c r="D23" s="5">
        <v>0.7550000000000001</v>
      </c>
      <c r="E23" s="5">
        <v>2530.701</v>
      </c>
      <c r="F23" s="5">
        <v>0.0014</v>
      </c>
      <c r="G23" s="17">
        <v>0.003000000000118537</v>
      </c>
      <c r="H23" s="18">
        <v>2530.698</v>
      </c>
      <c r="I23" s="19"/>
      <c r="J23" s="5"/>
      <c r="K23" s="5"/>
      <c r="L23" s="5"/>
      <c r="M23" s="20"/>
      <c r="N23" s="5"/>
      <c r="O23" s="5"/>
      <c r="P23" s="5">
        <f t="shared" si="1"/>
        <v>0</v>
      </c>
      <c r="Q23" s="5"/>
    </row>
    <row r="24" ht="15.75" customHeight="1">
      <c r="A24" s="5">
        <v>150.0</v>
      </c>
      <c r="B24" s="5">
        <v>28.060002</v>
      </c>
      <c r="C24" s="5">
        <v>-82.42081</v>
      </c>
      <c r="D24" s="5">
        <v>1.1300000000000001</v>
      </c>
      <c r="E24" s="5">
        <v>2530.606</v>
      </c>
      <c r="F24" s="5">
        <v>9.0E-4</v>
      </c>
      <c r="G24" s="17">
        <v>0.0025000000000545697</v>
      </c>
      <c r="H24" s="18">
        <v>2530.6035</v>
      </c>
      <c r="I24" s="19"/>
      <c r="J24" s="5"/>
      <c r="K24" s="5"/>
      <c r="L24" s="5"/>
      <c r="M24" s="20"/>
      <c r="N24" s="5"/>
      <c r="O24" s="5"/>
      <c r="P24" s="5">
        <f t="shared" si="1"/>
        <v>0</v>
      </c>
      <c r="Q24" s="5"/>
    </row>
    <row r="25" ht="15.75" customHeight="1">
      <c r="A25" s="5">
        <v>160.0</v>
      </c>
      <c r="B25" s="5">
        <v>28.059926</v>
      </c>
      <c r="C25" s="5">
        <v>-82.420863</v>
      </c>
      <c r="D25" s="5">
        <v>1.3050000000000002</v>
      </c>
      <c r="E25" s="5">
        <v>2530.558</v>
      </c>
      <c r="F25" s="5">
        <v>0.0014</v>
      </c>
      <c r="G25" s="17">
        <v>-0.007562499999920647</v>
      </c>
      <c r="H25" s="18">
        <v>2530.5655625</v>
      </c>
      <c r="I25" s="19"/>
      <c r="J25" s="5"/>
      <c r="K25" s="5"/>
      <c r="L25" s="5"/>
      <c r="M25" s="20"/>
      <c r="N25" s="5"/>
      <c r="O25" s="5"/>
      <c r="P25" s="5">
        <f t="shared" si="1"/>
        <v>0</v>
      </c>
      <c r="Q25" s="5"/>
    </row>
    <row r="26" ht="15.75" customHeight="1">
      <c r="A26" s="5">
        <v>170.0</v>
      </c>
      <c r="B26" s="5">
        <v>28.05985</v>
      </c>
      <c r="C26" s="5">
        <v>-82.420916</v>
      </c>
      <c r="D26" s="5">
        <v>1.555</v>
      </c>
      <c r="E26" s="5">
        <v>2530.489</v>
      </c>
      <c r="F26" s="5">
        <v>0.0013</v>
      </c>
      <c r="G26" s="17">
        <v>-0.010235294117485276</v>
      </c>
      <c r="H26" s="18">
        <v>2530.4992352941176</v>
      </c>
      <c r="I26" s="19"/>
      <c r="J26" s="5"/>
      <c r="K26" s="5"/>
      <c r="L26" s="5"/>
      <c r="M26" s="20"/>
      <c r="N26" s="5"/>
      <c r="O26" s="5"/>
      <c r="P26" s="5">
        <f t="shared" si="1"/>
        <v>0</v>
      </c>
      <c r="Q26" s="5"/>
    </row>
    <row r="27" ht="15.75" customHeight="1">
      <c r="A27" s="5">
        <v>180.0</v>
      </c>
      <c r="B27" s="5">
        <v>28.059773</v>
      </c>
      <c r="C27" s="5">
        <v>-82.420969</v>
      </c>
      <c r="D27" s="5">
        <v>2.3761</v>
      </c>
      <c r="E27" s="5">
        <v>2530.277</v>
      </c>
      <c r="F27" s="5">
        <v>8.0E-4</v>
      </c>
      <c r="G27" s="17">
        <v>3.9130434796512056E-4</v>
      </c>
      <c r="H27" s="18">
        <v>2530.276608695652</v>
      </c>
      <c r="I27" s="19"/>
      <c r="J27" s="5"/>
      <c r="K27" s="5"/>
      <c r="L27" s="5"/>
      <c r="M27" s="20"/>
      <c r="N27" s="5"/>
      <c r="O27" s="5"/>
      <c r="P27" s="5">
        <f t="shared" si="1"/>
        <v>0</v>
      </c>
      <c r="Q27" s="5"/>
    </row>
    <row r="28" ht="15.75" customHeight="1">
      <c r="A28" s="5">
        <v>190.0</v>
      </c>
      <c r="B28" s="5">
        <v>28.059684</v>
      </c>
      <c r="C28" s="5">
        <v>-82.42103</v>
      </c>
      <c r="D28" s="5">
        <v>2.22</v>
      </c>
      <c r="E28" s="5">
        <v>2530.317</v>
      </c>
      <c r="F28" s="5">
        <v>0.0024</v>
      </c>
      <c r="G28" s="17">
        <v>0.0030434782609557696</v>
      </c>
      <c r="H28" s="18">
        <v>2530.313956521739</v>
      </c>
      <c r="I28" s="19"/>
      <c r="J28" s="5"/>
      <c r="K28" s="5"/>
      <c r="L28" s="5"/>
      <c r="M28" s="20"/>
      <c r="N28" s="5"/>
      <c r="O28" s="5"/>
      <c r="P28" s="5">
        <f t="shared" si="1"/>
        <v>0</v>
      </c>
      <c r="Q28" s="5"/>
    </row>
    <row r="29" ht="15.75" customHeight="1">
      <c r="A29" s="5">
        <v>200.0</v>
      </c>
      <c r="B29" s="5">
        <v>28.05961</v>
      </c>
      <c r="C29" s="5">
        <v>-82.421079</v>
      </c>
      <c r="D29" s="5">
        <v>2.3550000000000004</v>
      </c>
      <c r="E29" s="5">
        <v>2530.305</v>
      </c>
      <c r="F29" s="5">
        <v>0.0017</v>
      </c>
      <c r="G29" s="17">
        <v>-0.008666666666461728</v>
      </c>
      <c r="H29" s="18">
        <v>2530.3136666666664</v>
      </c>
      <c r="I29" s="19"/>
      <c r="J29" s="5"/>
      <c r="K29" s="5"/>
      <c r="L29" s="5"/>
      <c r="M29" s="20"/>
      <c r="N29" s="5"/>
      <c r="O29" s="5"/>
      <c r="P29" s="5">
        <f t="shared" si="1"/>
        <v>0</v>
      </c>
      <c r="Q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15.75" customHeight="1">
      <c r="A32" s="21" t="s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ht="15.75" customHeight="1">
      <c r="A35" s="5"/>
      <c r="B35" s="5"/>
      <c r="C35" s="5"/>
      <c r="D35" s="5"/>
      <c r="E35" s="5"/>
      <c r="F35" s="28" t="s">
        <v>28</v>
      </c>
      <c r="G35" s="28" t="s">
        <v>24</v>
      </c>
      <c r="H35" s="5"/>
      <c r="I35" s="5"/>
      <c r="J35" s="5"/>
      <c r="K35" s="5"/>
      <c r="L35" s="5"/>
      <c r="M35" s="5"/>
      <c r="N35" s="5"/>
      <c r="O35" s="5"/>
      <c r="P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</sheetData>
  <mergeCells count="4">
    <mergeCell ref="A1:C1"/>
    <mergeCell ref="A7:H7"/>
    <mergeCell ref="J7:L7"/>
    <mergeCell ref="N7:Q7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6.0"/>
    <col customWidth="1" min="3" max="3" width="13.86"/>
    <col customWidth="1" min="4" max="4" width="14.0"/>
    <col customWidth="1" min="5" max="5" width="15.0"/>
    <col customWidth="1" min="6" max="6" width="22.86"/>
    <col customWidth="1" min="7" max="7" width="20.57"/>
    <col customWidth="1" min="8" max="8" width="19.29"/>
    <col customWidth="1" min="9" max="9" width="20.14"/>
    <col customWidth="1" min="10" max="10" width="13.86"/>
    <col customWidth="1" min="11" max="26" width="8.86"/>
  </cols>
  <sheetData>
    <row r="1" ht="32.25" customHeight="1">
      <c r="A1" s="29" t="s">
        <v>32</v>
      </c>
    </row>
    <row r="2">
      <c r="A2" s="30"/>
      <c r="B2" s="31" t="s">
        <v>33</v>
      </c>
      <c r="C2" s="32"/>
    </row>
    <row r="3">
      <c r="A3" s="7" t="s">
        <v>34</v>
      </c>
      <c r="B3" s="7" t="s">
        <v>35</v>
      </c>
      <c r="C3" s="7" t="s">
        <v>36</v>
      </c>
      <c r="D3" s="33" t="s">
        <v>37</v>
      </c>
      <c r="E3" s="33" t="s">
        <v>38</v>
      </c>
      <c r="F3" s="7" t="s">
        <v>30</v>
      </c>
      <c r="G3" s="7" t="s">
        <v>12</v>
      </c>
      <c r="H3" s="7" t="s">
        <v>39</v>
      </c>
      <c r="I3" s="7" t="s">
        <v>40</v>
      </c>
      <c r="J3" s="7" t="s">
        <v>16</v>
      </c>
      <c r="K3" s="7" t="s">
        <v>17</v>
      </c>
    </row>
    <row r="4">
      <c r="A4" s="30" t="s">
        <v>41</v>
      </c>
      <c r="B4" s="34">
        <v>3104705.4300000034</v>
      </c>
      <c r="C4" s="34">
        <v>360398.2899999999</v>
      </c>
      <c r="D4" s="35">
        <v>28.060382</v>
      </c>
      <c r="E4" s="36">
        <v>-82.420545</v>
      </c>
      <c r="F4" s="34">
        <v>0.0</v>
      </c>
      <c r="G4" s="37">
        <v>100.0</v>
      </c>
      <c r="H4" s="38">
        <v>43559.77013888889</v>
      </c>
      <c r="I4" s="10" t="str">
        <f t="shared" ref="I4:I46" si="1">((DATEDIF(H$9,H4,"D")*1440)+(HOUR(H4)*60)+MINUTE(H4))-((DATEDIF(H$9,H$9,"D")*1440)+(HOUR(H$9)*60)+MINUTE(H$9))</f>
        <v>#NUM!</v>
      </c>
      <c r="J4" s="37">
        <v>2530.879</v>
      </c>
      <c r="K4" s="37">
        <v>0.0018</v>
      </c>
    </row>
    <row r="5">
      <c r="A5" s="30">
        <v>110.0</v>
      </c>
      <c r="B5" s="34">
        <v>3104697.059000004</v>
      </c>
      <c r="C5" s="34">
        <v>360392.9829999999</v>
      </c>
      <c r="D5" s="37">
        <v>28.060306</v>
      </c>
      <c r="E5" s="34">
        <v>-82.420598</v>
      </c>
      <c r="F5" s="34">
        <v>-0.015000000000000124</v>
      </c>
      <c r="G5" s="37">
        <v>110.0</v>
      </c>
      <c r="H5" s="38">
        <v>43559.774305555555</v>
      </c>
      <c r="I5" s="10" t="str">
        <f t="shared" si="1"/>
        <v>#NUM!</v>
      </c>
      <c r="J5" s="37">
        <v>2530.858</v>
      </c>
      <c r="K5" s="37">
        <v>0.0024</v>
      </c>
    </row>
    <row r="6">
      <c r="A6" s="30" t="s">
        <v>42</v>
      </c>
      <c r="B6" s="34">
        <v>3104705.4300000034</v>
      </c>
      <c r="C6" s="34">
        <v>360398.2899999999</v>
      </c>
      <c r="D6" s="37">
        <v>28.060382</v>
      </c>
      <c r="E6" s="34">
        <v>-82.420545</v>
      </c>
      <c r="F6" s="34">
        <v>0.0</v>
      </c>
      <c r="G6" s="37">
        <v>100.0</v>
      </c>
      <c r="H6" s="38">
        <v>43559.77777777778</v>
      </c>
      <c r="I6" s="10" t="str">
        <f t="shared" si="1"/>
        <v>#NUM!</v>
      </c>
      <c r="J6" s="37">
        <v>2530.881</v>
      </c>
      <c r="K6" s="37">
        <v>0.0014</v>
      </c>
    </row>
    <row r="7">
      <c r="A7" s="30">
        <v>120.0</v>
      </c>
      <c r="B7" s="34">
        <v>3104688.6880000047</v>
      </c>
      <c r="C7" s="34">
        <v>360387.67599999986</v>
      </c>
      <c r="D7" s="37">
        <v>28.06023</v>
      </c>
      <c r="E7" s="34">
        <v>-82.420651</v>
      </c>
      <c r="F7" s="34">
        <v>0.30000000000000004</v>
      </c>
      <c r="G7" s="37">
        <v>120.0</v>
      </c>
      <c r="H7" s="38">
        <v>43559.782638888886</v>
      </c>
      <c r="I7" s="10" t="str">
        <f t="shared" si="1"/>
        <v>#NUM!</v>
      </c>
      <c r="J7" s="37">
        <v>2530.798</v>
      </c>
      <c r="K7" s="37">
        <v>0.0013</v>
      </c>
    </row>
    <row r="8">
      <c r="A8" s="30" t="s">
        <v>43</v>
      </c>
      <c r="B8" s="34">
        <v>3104705.4300000034</v>
      </c>
      <c r="C8" s="34">
        <v>360398.2899999999</v>
      </c>
      <c r="D8" s="37">
        <v>28.060382</v>
      </c>
      <c r="E8" s="34">
        <v>-82.420545</v>
      </c>
      <c r="F8" s="34">
        <v>0.0</v>
      </c>
      <c r="G8" s="37">
        <v>100.0</v>
      </c>
      <c r="H8" s="38">
        <v>43559.78611111111</v>
      </c>
      <c r="I8" s="10" t="str">
        <f t="shared" si="1"/>
        <v>#NUM!</v>
      </c>
      <c r="J8" s="37">
        <v>2530.888</v>
      </c>
      <c r="K8" s="37">
        <v>0.0017</v>
      </c>
    </row>
    <row r="9">
      <c r="A9" s="30">
        <v>130.0</v>
      </c>
      <c r="B9" s="34">
        <v>3104680.3170000054</v>
      </c>
      <c r="C9" s="34">
        <v>360382.36899999983</v>
      </c>
      <c r="D9" s="37">
        <v>28.060154</v>
      </c>
      <c r="E9" s="34">
        <v>-82.420704</v>
      </c>
      <c r="F9" s="34">
        <v>0.5550000000000002</v>
      </c>
      <c r="G9" s="37">
        <v>130.0</v>
      </c>
      <c r="H9" s="38">
        <v>43559.790972222225</v>
      </c>
      <c r="I9" s="10">
        <f t="shared" si="1"/>
        <v>0</v>
      </c>
      <c r="J9" s="37">
        <v>2530.764</v>
      </c>
      <c r="K9" s="37">
        <v>0.0012</v>
      </c>
    </row>
    <row r="10">
      <c r="A10" s="30" t="s">
        <v>44</v>
      </c>
      <c r="B10" s="34">
        <v>3104705.4300000034</v>
      </c>
      <c r="C10" s="34">
        <v>360398.2899999999</v>
      </c>
      <c r="D10" s="37">
        <v>28.060382</v>
      </c>
      <c r="E10" s="34">
        <v>-82.420545</v>
      </c>
      <c r="F10" s="34">
        <v>0.0</v>
      </c>
      <c r="G10" s="37">
        <v>100.0</v>
      </c>
      <c r="H10" s="38">
        <v>43559.79375</v>
      </c>
      <c r="I10" s="10">
        <f t="shared" si="1"/>
        <v>4</v>
      </c>
      <c r="J10" s="37">
        <v>2530.889</v>
      </c>
      <c r="K10" s="37">
        <v>0.0014</v>
      </c>
    </row>
    <row r="11">
      <c r="A11" s="30">
        <v>140.0</v>
      </c>
      <c r="B11" s="34">
        <v>3104671.946000006</v>
      </c>
      <c r="C11" s="34">
        <v>360377.0619999998</v>
      </c>
      <c r="D11" s="37">
        <v>28.060078</v>
      </c>
      <c r="E11" s="34">
        <v>-82.420757</v>
      </c>
      <c r="F11" s="34">
        <v>0.7550000000000001</v>
      </c>
      <c r="G11" s="37">
        <v>140.0</v>
      </c>
      <c r="H11" s="38">
        <v>43559.79861111111</v>
      </c>
      <c r="I11" s="10">
        <f t="shared" si="1"/>
        <v>11</v>
      </c>
      <c r="J11" s="37">
        <v>2530.701</v>
      </c>
      <c r="K11" s="37">
        <v>0.0014</v>
      </c>
    </row>
    <row r="12">
      <c r="A12" s="30" t="s">
        <v>45</v>
      </c>
      <c r="B12" s="34">
        <v>3104705.4300000034</v>
      </c>
      <c r="C12" s="34">
        <v>360398.2899999999</v>
      </c>
      <c r="D12" s="37">
        <v>28.060382</v>
      </c>
      <c r="E12" s="34">
        <v>-82.420545</v>
      </c>
      <c r="F12" s="34">
        <v>0.0</v>
      </c>
      <c r="G12" s="37">
        <v>100.0</v>
      </c>
      <c r="H12" s="38">
        <v>43559.802083333336</v>
      </c>
      <c r="I12" s="10">
        <f t="shared" si="1"/>
        <v>16</v>
      </c>
      <c r="J12" s="37">
        <v>2530.877</v>
      </c>
      <c r="K12" s="37">
        <v>7.0E-4</v>
      </c>
    </row>
    <row r="13">
      <c r="A13" s="30">
        <v>150.0</v>
      </c>
      <c r="B13" s="34">
        <v>3104663.5750000067</v>
      </c>
      <c r="C13" s="34">
        <v>360371.7549999998</v>
      </c>
      <c r="D13" s="37">
        <v>28.060002</v>
      </c>
      <c r="E13" s="34">
        <v>-82.42081</v>
      </c>
      <c r="F13" s="34">
        <v>1.1300000000000001</v>
      </c>
      <c r="G13" s="37">
        <v>150.0</v>
      </c>
      <c r="H13" s="38">
        <v>43559.805555555555</v>
      </c>
      <c r="I13" s="10">
        <f t="shared" si="1"/>
        <v>21</v>
      </c>
      <c r="J13" s="37">
        <v>2530.606</v>
      </c>
      <c r="K13" s="37">
        <v>9.0E-4</v>
      </c>
    </row>
    <row r="14">
      <c r="A14" s="30" t="s">
        <v>46</v>
      </c>
      <c r="B14" s="34">
        <v>3104705.4300000034</v>
      </c>
      <c r="C14" s="34">
        <v>360398.2899999999</v>
      </c>
      <c r="D14" s="37">
        <v>28.060382</v>
      </c>
      <c r="E14" s="34">
        <v>-82.420545</v>
      </c>
      <c r="F14" s="34">
        <v>0.0</v>
      </c>
      <c r="G14" s="37">
        <v>100.0</v>
      </c>
      <c r="H14" s="38">
        <v>43559.80902777778</v>
      </c>
      <c r="I14" s="10">
        <f t="shared" si="1"/>
        <v>26</v>
      </c>
      <c r="J14" s="37">
        <v>2530.886</v>
      </c>
      <c r="K14" s="37">
        <v>0.0011</v>
      </c>
    </row>
    <row r="15">
      <c r="A15" s="30" t="s">
        <v>47</v>
      </c>
      <c r="B15" s="34">
        <v>3104705.4300000034</v>
      </c>
      <c r="C15" s="34">
        <v>360398.2899999999</v>
      </c>
      <c r="D15" s="37">
        <v>28.060382</v>
      </c>
      <c r="E15" s="34">
        <v>-82.420545</v>
      </c>
      <c r="F15" s="34">
        <v>0.0</v>
      </c>
      <c r="G15" s="37">
        <v>100.0</v>
      </c>
      <c r="H15" s="38">
        <v>43561.43541666667</v>
      </c>
      <c r="I15" s="10">
        <f t="shared" si="1"/>
        <v>2368</v>
      </c>
      <c r="J15" s="37">
        <v>2530.871</v>
      </c>
      <c r="K15" s="37">
        <v>0.0017</v>
      </c>
    </row>
    <row r="16">
      <c r="A16" s="30">
        <v>160.0</v>
      </c>
      <c r="B16" s="34">
        <v>3104655.2040000074</v>
      </c>
      <c r="C16" s="34">
        <v>360366.44799999974</v>
      </c>
      <c r="D16" s="37">
        <v>28.059926</v>
      </c>
      <c r="E16" s="34">
        <v>-82.420863</v>
      </c>
      <c r="F16" s="34">
        <v>1.3050000000000002</v>
      </c>
      <c r="G16" s="37">
        <v>160.0</v>
      </c>
      <c r="H16" s="38">
        <v>43561.44027777778</v>
      </c>
      <c r="I16" s="10">
        <f t="shared" si="1"/>
        <v>2375</v>
      </c>
      <c r="J16" s="37">
        <v>2530.558</v>
      </c>
      <c r="K16" s="37">
        <v>0.0014</v>
      </c>
    </row>
    <row r="17">
      <c r="A17" s="30" t="s">
        <v>48</v>
      </c>
      <c r="B17" s="34">
        <v>3104705.4300000034</v>
      </c>
      <c r="C17" s="34">
        <v>360398.2899999999</v>
      </c>
      <c r="D17" s="37">
        <v>28.060382</v>
      </c>
      <c r="E17" s="34">
        <v>-82.420545</v>
      </c>
      <c r="F17" s="34">
        <v>0.0</v>
      </c>
      <c r="G17" s="37">
        <v>100.0</v>
      </c>
      <c r="H17" s="38">
        <v>43561.44652777778</v>
      </c>
      <c r="I17" s="10">
        <f t="shared" si="1"/>
        <v>2384</v>
      </c>
      <c r="J17" s="37">
        <v>2530.872</v>
      </c>
      <c r="K17" s="37">
        <v>8.0E-4</v>
      </c>
    </row>
    <row r="18">
      <c r="A18" s="30">
        <v>170.0</v>
      </c>
      <c r="B18" s="34">
        <v>3104646.833000008</v>
      </c>
      <c r="C18" s="34">
        <v>360361.1409999997</v>
      </c>
      <c r="D18" s="37">
        <v>28.05985</v>
      </c>
      <c r="E18" s="34">
        <v>-82.420916</v>
      </c>
      <c r="F18" s="34">
        <v>1.555</v>
      </c>
      <c r="G18" s="37">
        <v>170.0</v>
      </c>
      <c r="H18" s="38">
        <v>43561.45416666667</v>
      </c>
      <c r="I18" s="10">
        <f t="shared" si="1"/>
        <v>2395</v>
      </c>
      <c r="J18" s="37">
        <v>2530.489</v>
      </c>
      <c r="K18" s="37">
        <v>0.0013</v>
      </c>
    </row>
    <row r="19">
      <c r="A19" s="30" t="s">
        <v>49</v>
      </c>
      <c r="B19" s="34">
        <v>3104705.4300000034</v>
      </c>
      <c r="C19" s="34">
        <v>360398.2899999999</v>
      </c>
      <c r="D19" s="37">
        <v>28.060382</v>
      </c>
      <c r="E19" s="34">
        <v>-82.420545</v>
      </c>
      <c r="F19" s="34">
        <v>0.0</v>
      </c>
      <c r="G19" s="37">
        <v>100.0</v>
      </c>
      <c r="H19" s="38">
        <v>43561.458333333336</v>
      </c>
      <c r="I19" s="10">
        <f t="shared" si="1"/>
        <v>2401</v>
      </c>
      <c r="J19" s="37">
        <v>2530.867</v>
      </c>
      <c r="K19" s="37">
        <v>0.0016</v>
      </c>
    </row>
    <row r="20">
      <c r="A20" s="30">
        <v>180.0</v>
      </c>
      <c r="B20" s="34">
        <v>3104638.4620000087</v>
      </c>
      <c r="C20" s="34">
        <v>360355.8339999997</v>
      </c>
      <c r="D20" s="37">
        <v>28.059773</v>
      </c>
      <c r="E20" s="34">
        <v>-82.420969</v>
      </c>
      <c r="F20" s="34">
        <v>2.3761</v>
      </c>
      <c r="G20" s="37">
        <v>180.0</v>
      </c>
      <c r="H20" s="38">
        <v>43561.46875</v>
      </c>
      <c r="I20" s="10">
        <f t="shared" si="1"/>
        <v>2416</v>
      </c>
      <c r="J20" s="37">
        <v>2530.277</v>
      </c>
      <c r="K20" s="37">
        <v>8.0E-4</v>
      </c>
    </row>
    <row r="21" ht="15.75" customHeight="1">
      <c r="A21" s="30" t="s">
        <v>50</v>
      </c>
      <c r="B21" s="34">
        <v>3104705.4300000034</v>
      </c>
      <c r="C21" s="34">
        <v>360398.2899999999</v>
      </c>
      <c r="D21" s="37">
        <v>28.060382</v>
      </c>
      <c r="E21" s="34">
        <v>-82.420545</v>
      </c>
      <c r="F21" s="34">
        <v>0.0</v>
      </c>
      <c r="G21" s="37">
        <v>100.0</v>
      </c>
      <c r="H21" s="38">
        <v>43561.47430555556</v>
      </c>
      <c r="I21" s="10">
        <f t="shared" si="1"/>
        <v>2424</v>
      </c>
      <c r="J21" s="37">
        <v>2530.886</v>
      </c>
      <c r="K21" s="37">
        <v>8.0E-4</v>
      </c>
    </row>
    <row r="22" ht="15.75" customHeight="1">
      <c r="A22" s="30">
        <v>190.0</v>
      </c>
      <c r="B22" s="34">
        <v>3104628.638</v>
      </c>
      <c r="C22" s="34">
        <v>360349.746</v>
      </c>
      <c r="D22" s="37">
        <v>28.059684</v>
      </c>
      <c r="E22" s="34">
        <v>-82.42103</v>
      </c>
      <c r="F22" s="34">
        <v>2.22</v>
      </c>
      <c r="G22" s="37">
        <v>190.0</v>
      </c>
      <c r="H22" s="38">
        <v>43561.479166666664</v>
      </c>
      <c r="I22" s="10">
        <f t="shared" si="1"/>
        <v>2431</v>
      </c>
      <c r="J22" s="37">
        <v>2530.317</v>
      </c>
      <c r="K22" s="37">
        <v>0.0024</v>
      </c>
    </row>
    <row r="23" ht="15.75" customHeight="1">
      <c r="A23" s="30" t="s">
        <v>51</v>
      </c>
      <c r="B23" s="34">
        <v>3104705.4300000034</v>
      </c>
      <c r="C23" s="34">
        <v>360398.2899999999</v>
      </c>
      <c r="D23" s="37">
        <v>28.060382</v>
      </c>
      <c r="E23" s="34">
        <v>-82.420545</v>
      </c>
      <c r="F23" s="34">
        <v>0.0</v>
      </c>
      <c r="G23" s="37">
        <v>100.0</v>
      </c>
      <c r="H23" s="38">
        <v>43561.490277777775</v>
      </c>
      <c r="I23" s="10">
        <f t="shared" si="1"/>
        <v>2447</v>
      </c>
      <c r="J23" s="37">
        <v>2530.873</v>
      </c>
      <c r="K23" s="37">
        <v>0.0013</v>
      </c>
    </row>
    <row r="24" ht="15.75" customHeight="1">
      <c r="A24" s="30">
        <v>200.0</v>
      </c>
      <c r="B24" s="34">
        <v>3104620.467</v>
      </c>
      <c r="C24" s="34">
        <v>360344.838</v>
      </c>
      <c r="D24" s="37">
        <v>28.05961</v>
      </c>
      <c r="E24" s="34">
        <v>-82.421079</v>
      </c>
      <c r="F24" s="34">
        <v>2.3550000000000004</v>
      </c>
      <c r="G24" s="37">
        <v>200.0</v>
      </c>
      <c r="H24" s="38">
        <v>43561.495833333334</v>
      </c>
      <c r="I24" s="10">
        <f t="shared" si="1"/>
        <v>2455</v>
      </c>
      <c r="J24" s="37">
        <v>2530.305</v>
      </c>
      <c r="K24" s="37">
        <v>0.0017</v>
      </c>
    </row>
    <row r="25" ht="15.75" customHeight="1">
      <c r="A25" s="30" t="s">
        <v>52</v>
      </c>
      <c r="B25" s="34">
        <v>3104705.4300000034</v>
      </c>
      <c r="C25" s="34">
        <v>360398.2899999999</v>
      </c>
      <c r="D25" s="37">
        <v>28.060382</v>
      </c>
      <c r="E25" s="34">
        <v>-82.420545</v>
      </c>
      <c r="F25" s="34">
        <v>0.0</v>
      </c>
      <c r="G25" s="37">
        <v>100.0</v>
      </c>
      <c r="H25" s="38">
        <v>43561.50277777778</v>
      </c>
      <c r="I25" s="10">
        <f t="shared" si="1"/>
        <v>2465</v>
      </c>
      <c r="J25" s="37">
        <v>2530.867</v>
      </c>
      <c r="K25" s="37">
        <v>0.0012</v>
      </c>
    </row>
    <row r="26" ht="15.75" customHeight="1">
      <c r="A26" s="30">
        <v>90.0</v>
      </c>
      <c r="B26" s="34">
        <v>3104713.801000003</v>
      </c>
      <c r="C26" s="34">
        <v>360403.59699999995</v>
      </c>
      <c r="D26" s="37">
        <v>28.060458</v>
      </c>
      <c r="E26" s="34">
        <v>-82.420492</v>
      </c>
      <c r="F26" s="34">
        <v>0.2650000000000001</v>
      </c>
      <c r="G26" s="37">
        <v>90.0</v>
      </c>
      <c r="H26" s="38">
        <v>43561.513194444444</v>
      </c>
      <c r="I26" s="10">
        <f t="shared" si="1"/>
        <v>2480</v>
      </c>
      <c r="J26" s="37">
        <v>2530.849</v>
      </c>
      <c r="K26" s="37">
        <v>0.0012</v>
      </c>
    </row>
    <row r="27" ht="15.75" customHeight="1">
      <c r="A27" s="30" t="s">
        <v>53</v>
      </c>
      <c r="B27" s="34">
        <v>3104705.4300000034</v>
      </c>
      <c r="C27" s="34">
        <v>360398.2899999999</v>
      </c>
      <c r="D27" s="37">
        <v>28.060382</v>
      </c>
      <c r="E27" s="34">
        <v>-82.420545</v>
      </c>
      <c r="F27" s="34">
        <v>0.0</v>
      </c>
      <c r="G27" s="37">
        <v>100.0</v>
      </c>
      <c r="H27" s="38">
        <v>43561.51666666667</v>
      </c>
      <c r="I27" s="10">
        <f t="shared" si="1"/>
        <v>2485</v>
      </c>
      <c r="J27" s="37">
        <v>2530.896</v>
      </c>
      <c r="K27" s="37">
        <v>7.0E-4</v>
      </c>
    </row>
    <row r="28" ht="15.75" customHeight="1">
      <c r="A28" s="30">
        <v>80.0</v>
      </c>
      <c r="B28" s="34">
        <v>3104722.172000002</v>
      </c>
      <c r="C28" s="34">
        <v>360408.904</v>
      </c>
      <c r="D28" s="37">
        <v>28.060534</v>
      </c>
      <c r="E28" s="34">
        <v>-82.420439</v>
      </c>
      <c r="F28" s="34">
        <v>0.625</v>
      </c>
      <c r="G28" s="37">
        <v>80.0</v>
      </c>
      <c r="H28" s="38">
        <v>43561.520833333336</v>
      </c>
      <c r="I28" s="10">
        <f t="shared" si="1"/>
        <v>2491</v>
      </c>
      <c r="J28" s="37">
        <v>2530.735</v>
      </c>
      <c r="K28" s="37">
        <v>0.0015</v>
      </c>
    </row>
    <row r="29" ht="15.75" customHeight="1">
      <c r="A29" s="30" t="s">
        <v>54</v>
      </c>
      <c r="B29" s="34">
        <v>3104705.4300000034</v>
      </c>
      <c r="C29" s="34">
        <v>360398.2899999999</v>
      </c>
      <c r="D29" s="37">
        <v>28.060382</v>
      </c>
      <c r="E29" s="34">
        <v>-82.420545</v>
      </c>
      <c r="F29" s="34">
        <v>0.0</v>
      </c>
      <c r="G29" s="37">
        <v>100.0</v>
      </c>
      <c r="H29" s="38">
        <v>43561.52777777778</v>
      </c>
      <c r="I29" s="10">
        <f t="shared" si="1"/>
        <v>2501</v>
      </c>
      <c r="J29" s="37">
        <v>2530.885</v>
      </c>
      <c r="K29" s="37">
        <v>0.0011</v>
      </c>
    </row>
    <row r="30" ht="15.75" customHeight="1">
      <c r="A30" s="30">
        <v>70.0</v>
      </c>
      <c r="B30" s="34">
        <v>3104730.5430000015</v>
      </c>
      <c r="C30" s="34">
        <v>360414.211</v>
      </c>
      <c r="D30" s="37">
        <v>28.060611</v>
      </c>
      <c r="E30" s="34">
        <v>-82.420386</v>
      </c>
      <c r="F30" s="34">
        <v>0.55</v>
      </c>
      <c r="G30" s="37">
        <v>70.0</v>
      </c>
      <c r="H30" s="38">
        <v>43561.53194444445</v>
      </c>
      <c r="I30" s="10">
        <f t="shared" si="1"/>
        <v>2507</v>
      </c>
      <c r="J30" s="37">
        <v>2530.773</v>
      </c>
      <c r="K30" s="37">
        <v>0.0016</v>
      </c>
    </row>
    <row r="31" ht="15.75" customHeight="1">
      <c r="A31" s="30" t="s">
        <v>55</v>
      </c>
      <c r="B31" s="34">
        <v>3104705.4300000034</v>
      </c>
      <c r="C31" s="34">
        <v>360398.2899999999</v>
      </c>
      <c r="D31" s="37">
        <v>28.060382</v>
      </c>
      <c r="E31" s="34">
        <v>-82.420545</v>
      </c>
      <c r="F31" s="34">
        <v>0.0</v>
      </c>
      <c r="G31" s="37">
        <v>100.0</v>
      </c>
      <c r="H31" s="38">
        <v>43561.53611111111</v>
      </c>
      <c r="I31" s="10">
        <f t="shared" si="1"/>
        <v>2513</v>
      </c>
      <c r="J31" s="37">
        <v>2530.899</v>
      </c>
      <c r="K31" s="37">
        <v>9.0E-4</v>
      </c>
    </row>
    <row r="32" ht="15.75" customHeight="1">
      <c r="A32" s="30">
        <v>60.0</v>
      </c>
      <c r="B32" s="34">
        <v>3104738.914000001</v>
      </c>
      <c r="C32" s="34">
        <v>360419.51800000004</v>
      </c>
      <c r="D32" s="37">
        <v>28.060687</v>
      </c>
      <c r="E32" s="34">
        <v>-82.420333</v>
      </c>
      <c r="F32" s="34">
        <v>0.5350000000000001</v>
      </c>
      <c r="G32" s="37">
        <v>60.0</v>
      </c>
      <c r="H32" s="38">
        <v>43561.54305555556</v>
      </c>
      <c r="I32" s="10">
        <f t="shared" si="1"/>
        <v>2523</v>
      </c>
      <c r="J32" s="37">
        <v>2530.774</v>
      </c>
      <c r="K32" s="37">
        <v>0.0017</v>
      </c>
    </row>
    <row r="33" ht="15.75" customHeight="1">
      <c r="A33" s="30" t="s">
        <v>56</v>
      </c>
      <c r="B33" s="34">
        <v>3104705.4300000034</v>
      </c>
      <c r="C33" s="34">
        <v>360398.2899999999</v>
      </c>
      <c r="D33" s="37">
        <v>28.060382</v>
      </c>
      <c r="E33" s="34">
        <v>-82.420545</v>
      </c>
      <c r="F33" s="34">
        <v>0.0</v>
      </c>
      <c r="G33" s="37">
        <v>100.0</v>
      </c>
      <c r="H33" s="38">
        <v>43561.54652777778</v>
      </c>
      <c r="I33" s="10">
        <f t="shared" si="1"/>
        <v>2528</v>
      </c>
      <c r="J33" s="37">
        <v>2530.903</v>
      </c>
      <c r="K33" s="37">
        <v>0.0012</v>
      </c>
    </row>
    <row r="34" ht="15.75" customHeight="1">
      <c r="A34" s="30">
        <v>50.0</v>
      </c>
      <c r="B34" s="34">
        <v>3104747.285</v>
      </c>
      <c r="C34" s="34">
        <v>360424.825</v>
      </c>
      <c r="D34" s="37">
        <v>28.060763</v>
      </c>
      <c r="E34" s="34">
        <v>-82.42028</v>
      </c>
      <c r="F34" s="34">
        <v>0.4850000000000001</v>
      </c>
      <c r="G34" s="37">
        <v>50.0</v>
      </c>
      <c r="H34" s="38">
        <v>43561.55069444444</v>
      </c>
      <c r="I34" s="10">
        <f t="shared" si="1"/>
        <v>2534</v>
      </c>
      <c r="J34" s="37">
        <v>2530.783</v>
      </c>
      <c r="K34" s="37">
        <v>0.0017</v>
      </c>
    </row>
    <row r="35" ht="15.75" customHeight="1">
      <c r="A35" s="30" t="s">
        <v>57</v>
      </c>
      <c r="B35" s="34">
        <v>3104705.4300000034</v>
      </c>
      <c r="C35" s="34">
        <v>360398.2899999999</v>
      </c>
      <c r="D35" s="37">
        <v>28.060382</v>
      </c>
      <c r="E35" s="34">
        <v>-82.420545</v>
      </c>
      <c r="F35" s="34">
        <v>0.0</v>
      </c>
      <c r="G35" s="37">
        <v>100.0</v>
      </c>
      <c r="H35" s="38">
        <v>43561.55416666667</v>
      </c>
      <c r="I35" s="10">
        <f t="shared" si="1"/>
        <v>2539</v>
      </c>
      <c r="J35" s="39">
        <v>2530.89</v>
      </c>
      <c r="K35" s="37">
        <v>0.0017</v>
      </c>
    </row>
    <row r="36" ht="15.75" customHeight="1">
      <c r="A36" s="30" t="s">
        <v>58</v>
      </c>
      <c r="B36" s="34">
        <v>3104705.4300000034</v>
      </c>
      <c r="C36" s="34">
        <v>360398.2899999999</v>
      </c>
      <c r="D36" s="37">
        <v>28.060382</v>
      </c>
      <c r="E36" s="34">
        <v>-82.420545</v>
      </c>
      <c r="F36" s="34">
        <v>0.0</v>
      </c>
      <c r="G36" s="37">
        <v>100.0</v>
      </c>
      <c r="H36" s="38">
        <v>43573.66111111111</v>
      </c>
      <c r="I36" s="10">
        <f t="shared" si="1"/>
        <v>19973</v>
      </c>
      <c r="J36" s="37">
        <v>2530.776</v>
      </c>
      <c r="K36" s="37">
        <v>0.0018</v>
      </c>
    </row>
    <row r="37" ht="15.75" customHeight="1">
      <c r="A37" s="30">
        <v>40.0</v>
      </c>
      <c r="B37" s="34">
        <v>3104755.656</v>
      </c>
      <c r="C37" s="34">
        <v>360430.132</v>
      </c>
      <c r="D37" s="37">
        <v>28.060839</v>
      </c>
      <c r="E37" s="34">
        <v>-82.420227</v>
      </c>
      <c r="F37" s="34">
        <v>0.4850000000000001</v>
      </c>
      <c r="G37" s="37">
        <v>40.0</v>
      </c>
      <c r="H37" s="38">
        <v>43573.665972222225</v>
      </c>
      <c r="I37" s="10">
        <f t="shared" si="1"/>
        <v>19980</v>
      </c>
      <c r="J37" s="37">
        <v>2530.645</v>
      </c>
      <c r="K37" s="37">
        <v>0.0014</v>
      </c>
    </row>
    <row r="38" ht="15.75" customHeight="1">
      <c r="A38" s="30" t="s">
        <v>59</v>
      </c>
      <c r="B38" s="34">
        <v>3104705.4300000034</v>
      </c>
      <c r="C38" s="34">
        <v>360398.2899999999</v>
      </c>
      <c r="D38" s="37">
        <v>28.060382</v>
      </c>
      <c r="E38" s="34">
        <v>-82.420545</v>
      </c>
      <c r="F38" s="34">
        <v>0.0</v>
      </c>
      <c r="G38" s="37">
        <v>100.0</v>
      </c>
      <c r="H38" s="38">
        <v>43573.66875</v>
      </c>
      <c r="I38" s="10">
        <f t="shared" si="1"/>
        <v>19984</v>
      </c>
      <c r="J38" s="37">
        <v>2530.775</v>
      </c>
      <c r="K38" s="37">
        <v>9.0E-4</v>
      </c>
    </row>
    <row r="39" ht="15.75" customHeight="1">
      <c r="A39" s="30">
        <v>30.0</v>
      </c>
      <c r="B39" s="34">
        <v>3104764.058</v>
      </c>
      <c r="C39" s="34">
        <v>360435.526</v>
      </c>
      <c r="D39" s="37">
        <v>28.060915</v>
      </c>
      <c r="E39" s="34">
        <v>-82.420174</v>
      </c>
      <c r="F39" s="34">
        <v>0.5550000000000002</v>
      </c>
      <c r="G39" s="37">
        <v>30.0</v>
      </c>
      <c r="H39" s="38">
        <v>43573.67638888889</v>
      </c>
      <c r="I39" s="10">
        <f t="shared" si="1"/>
        <v>19995</v>
      </c>
      <c r="J39" s="39">
        <v>2530.65</v>
      </c>
      <c r="K39" s="37">
        <v>0.0013</v>
      </c>
    </row>
    <row r="40" ht="15.75" customHeight="1">
      <c r="A40" s="30" t="s">
        <v>60</v>
      </c>
      <c r="B40" s="34">
        <v>3104705.4300000034</v>
      </c>
      <c r="C40" s="34">
        <v>360398.2899999999</v>
      </c>
      <c r="D40" s="37">
        <v>28.060382</v>
      </c>
      <c r="E40" s="34">
        <v>-82.420545</v>
      </c>
      <c r="F40" s="34">
        <v>0.0</v>
      </c>
      <c r="G40" s="37">
        <v>100.0</v>
      </c>
      <c r="H40" s="38">
        <v>43573.68194444444</v>
      </c>
      <c r="I40" s="10">
        <f t="shared" si="1"/>
        <v>20003</v>
      </c>
      <c r="J40" s="37">
        <v>2530.762</v>
      </c>
      <c r="K40" s="37">
        <v>2.0E-4</v>
      </c>
    </row>
    <row r="41" ht="15.75" customHeight="1">
      <c r="A41" s="30">
        <v>20.0</v>
      </c>
      <c r="B41" s="34">
        <v>3104772.575</v>
      </c>
      <c r="C41" s="34">
        <v>360440.841</v>
      </c>
      <c r="D41" s="37">
        <v>28.060993</v>
      </c>
      <c r="E41" s="34">
        <v>-82.420121</v>
      </c>
      <c r="F41" s="34">
        <v>0.5700000000000001</v>
      </c>
      <c r="G41" s="37">
        <v>20.0</v>
      </c>
      <c r="H41" s="38">
        <v>43573.68958333333</v>
      </c>
      <c r="I41" s="10">
        <f t="shared" si="1"/>
        <v>20014</v>
      </c>
      <c r="J41" s="37">
        <v>2530.645</v>
      </c>
      <c r="K41" s="37">
        <v>0.0012</v>
      </c>
    </row>
    <row r="42" ht="15.75" customHeight="1">
      <c r="A42" s="30" t="s">
        <v>61</v>
      </c>
      <c r="B42" s="34">
        <v>3104705.4300000034</v>
      </c>
      <c r="C42" s="34">
        <v>360398.2899999999</v>
      </c>
      <c r="D42" s="37">
        <v>28.060382</v>
      </c>
      <c r="E42" s="34">
        <v>-82.420545</v>
      </c>
      <c r="F42" s="34">
        <v>0.0</v>
      </c>
      <c r="G42" s="37">
        <v>100.0</v>
      </c>
      <c r="H42" s="38">
        <v>43573.69583333333</v>
      </c>
      <c r="I42" s="10">
        <f t="shared" si="1"/>
        <v>20023</v>
      </c>
      <c r="J42" s="37">
        <v>2530.779</v>
      </c>
      <c r="K42" s="37">
        <v>0.0012</v>
      </c>
    </row>
    <row r="43" ht="15.75" customHeight="1">
      <c r="A43" s="30">
        <v>10.0</v>
      </c>
      <c r="B43" s="34">
        <v>3104781.014</v>
      </c>
      <c r="C43" s="34">
        <v>360446.165</v>
      </c>
      <c r="D43" s="37">
        <v>28.061069</v>
      </c>
      <c r="E43" s="34">
        <v>-82.420067</v>
      </c>
      <c r="F43" s="34">
        <v>0.6950000000000001</v>
      </c>
      <c r="G43" s="37">
        <v>10.0</v>
      </c>
      <c r="H43" s="38">
        <v>43573.70208333333</v>
      </c>
      <c r="I43" s="10">
        <f t="shared" si="1"/>
        <v>20032</v>
      </c>
      <c r="J43" s="39">
        <v>2530.6</v>
      </c>
      <c r="K43" s="37">
        <v>0.0013</v>
      </c>
    </row>
    <row r="44" ht="15.75" customHeight="1">
      <c r="A44" s="30" t="s">
        <v>62</v>
      </c>
      <c r="B44" s="34">
        <v>3104705.4300000034</v>
      </c>
      <c r="C44" s="34">
        <v>360398.2899999999</v>
      </c>
      <c r="D44" s="37">
        <v>28.060382</v>
      </c>
      <c r="E44" s="34">
        <v>-82.420545</v>
      </c>
      <c r="F44" s="34">
        <v>0.0</v>
      </c>
      <c r="G44" s="37">
        <v>100.0</v>
      </c>
      <c r="H44" s="38">
        <v>43573.70625</v>
      </c>
      <c r="I44" s="10">
        <f t="shared" si="1"/>
        <v>20038</v>
      </c>
      <c r="J44" s="37">
        <v>2530.776</v>
      </c>
      <c r="K44" s="37">
        <v>0.0014</v>
      </c>
    </row>
    <row r="45" ht="15.75" customHeight="1">
      <c r="A45" s="30">
        <v>0.0</v>
      </c>
      <c r="B45" s="34">
        <v>3104789.404</v>
      </c>
      <c r="C45" s="34">
        <v>360451.423</v>
      </c>
      <c r="D45" s="37">
        <v>28.061146</v>
      </c>
      <c r="E45" s="34">
        <v>-82.420015</v>
      </c>
      <c r="F45" s="34">
        <v>1.1600000000000001</v>
      </c>
      <c r="G45" s="37">
        <v>0.0</v>
      </c>
      <c r="H45" s="38">
        <v>43573.71111111111</v>
      </c>
      <c r="I45" s="10">
        <f t="shared" si="1"/>
        <v>20045</v>
      </c>
      <c r="J45" s="37">
        <v>2530.502</v>
      </c>
      <c r="K45" s="37">
        <v>0.0013</v>
      </c>
    </row>
    <row r="46" ht="15.75" customHeight="1">
      <c r="A46" s="40" t="s">
        <v>63</v>
      </c>
      <c r="B46" s="41">
        <v>3104705.4300000034</v>
      </c>
      <c r="C46" s="41">
        <v>360398.2899999999</v>
      </c>
      <c r="D46" s="42">
        <v>28.060382</v>
      </c>
      <c r="E46" s="41">
        <v>-82.420545</v>
      </c>
      <c r="F46" s="41">
        <v>0.0</v>
      </c>
      <c r="G46" s="42">
        <v>100.0</v>
      </c>
      <c r="H46" s="43">
        <v>43573.71666666667</v>
      </c>
      <c r="I46" s="42">
        <f t="shared" si="1"/>
        <v>20053</v>
      </c>
      <c r="J46" s="42">
        <v>2530.765</v>
      </c>
      <c r="K46" s="42">
        <v>0.0018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B2:C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2022-11-01T21:42:43Z</dcterms:created>
  <dc:creator/>
</cp:coreProperties>
</file>